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a_delovni_zvezek" defaultThemeVersion="124226"/>
  <mc:AlternateContent xmlns:mc="http://schemas.openxmlformats.org/markup-compatibility/2006">
    <mc:Choice Requires="x15">
      <x15ac:absPath xmlns:x15ac="http://schemas.microsoft.com/office/spreadsheetml/2010/11/ac" url="S:\JAVNA NAROČILA\IZGRADNJA PODLOG LOČICA 2020\dokumenti z OBJAVA_14_2_2020\"/>
    </mc:Choice>
  </mc:AlternateContent>
  <workbookProtection workbookPassword="D9E6" lockStructure="1"/>
  <bookViews>
    <workbookView xWindow="0" yWindow="0" windowWidth="28800" windowHeight="14130" tabRatio="909"/>
  </bookViews>
  <sheets>
    <sheet name="SKUPNA REKAPITULACIJA " sheetId="101" r:id="rId1"/>
    <sheet name="I.PRIP.DELA" sheetId="92" r:id="rId2"/>
    <sheet name="II. KBV TIP 1" sheetId="93" r:id="rId3"/>
    <sheet name="III. KBV TIP 2" sheetId="98" r:id="rId4"/>
    <sheet name="IV. KBV TIP 3" sheetId="94" r:id="rId5"/>
    <sheet name="V. KBV TIP 5" sheetId="100" r:id="rId6"/>
    <sheet name="VI. KBV TIP 6" sheetId="102" r:id="rId7"/>
    <sheet name="VII. KBV TIP 7" sheetId="103" r:id="rId8"/>
    <sheet name="VIII.JAŠKI" sheetId="99" r:id="rId9"/>
    <sheet name="IX.OST.DELA" sheetId="95" r:id="rId10"/>
    <sheet name="X. Podboji, HDD" sheetId="97" r:id="rId11"/>
  </sheets>
  <externalReferences>
    <externalReference r:id="rId12"/>
    <externalReference r:id="rId13"/>
  </externalReferences>
  <definedNames>
    <definedName name="_xlnm.Print_Titles" localSheetId="1">I.PRIP.DELA!$5:$5</definedName>
    <definedName name="_xlnm.Print_Titles" localSheetId="2">'II. KBV TIP 1'!$4:$4</definedName>
    <definedName name="_xlnm.Print_Titles" localSheetId="3">'III. KBV TIP 2'!$4:$4</definedName>
    <definedName name="_xlnm.Print_Titles" localSheetId="4">'IV. KBV TIP 3'!$4:$4</definedName>
    <definedName name="_xlnm.Print_Titles" localSheetId="9">IX.OST.DELA!$4:$4</definedName>
    <definedName name="_xlnm.Print_Titles" localSheetId="5">'V. KBV TIP 5'!$4:$4</definedName>
    <definedName name="_xlnm.Print_Titles" localSheetId="6">'VI. KBV TIP 6'!$4:$4</definedName>
    <definedName name="_xlnm.Print_Titles" localSheetId="7">'VII. KBV TIP 7'!$4:$4</definedName>
    <definedName name="_xlnm.Print_Titles" localSheetId="8">VIII.JAŠKI!$4:$4</definedName>
    <definedName name="_xlnm.Print_Titles" localSheetId="10">'X. Podboji, HDD'!$6:$6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 i="95" l="1"/>
  <c r="F10" i="98"/>
  <c r="F26" i="97" l="1"/>
  <c r="F26" i="95"/>
  <c r="E58" i="97" l="1"/>
  <c r="E57" i="97"/>
  <c r="F9" i="93"/>
  <c r="F11" i="93"/>
  <c r="F13" i="93"/>
  <c r="F15" i="93"/>
  <c r="F17" i="93"/>
  <c r="F19" i="93"/>
  <c r="F21" i="93"/>
  <c r="F23" i="93"/>
  <c r="F45" i="92" l="1"/>
  <c r="B19" i="101"/>
  <c r="F39" i="92"/>
  <c r="F41" i="92"/>
  <c r="F43" i="92"/>
  <c r="B17" i="101" l="1"/>
  <c r="B16" i="101"/>
  <c r="B14" i="101"/>
  <c r="B15" i="101"/>
  <c r="F36" i="97"/>
  <c r="F34" i="97"/>
  <c r="F30" i="97"/>
  <c r="F23" i="103"/>
  <c r="F21" i="103"/>
  <c r="F19" i="103"/>
  <c r="F17" i="103"/>
  <c r="F15" i="103"/>
  <c r="F13" i="103"/>
  <c r="F11" i="103"/>
  <c r="F9" i="103"/>
  <c r="F23" i="102"/>
  <c r="F21" i="102"/>
  <c r="F19" i="102"/>
  <c r="F17" i="102"/>
  <c r="F15" i="102"/>
  <c r="F13" i="102"/>
  <c r="F11" i="102"/>
  <c r="F9" i="102"/>
  <c r="F24" i="103" l="1"/>
  <c r="E6" i="103" s="1"/>
  <c r="F6" i="103" s="1"/>
  <c r="F24" i="102"/>
  <c r="E6" i="102" s="1"/>
  <c r="F6" i="102" s="1"/>
  <c r="E62" i="97"/>
  <c r="E61" i="97"/>
  <c r="E65" i="97"/>
  <c r="E66" i="97"/>
  <c r="B18" i="101"/>
  <c r="B13" i="101"/>
  <c r="B12" i="101"/>
  <c r="B11" i="101"/>
  <c r="F22" i="99"/>
  <c r="F20" i="99"/>
  <c r="F6" i="99"/>
  <c r="F8" i="99"/>
  <c r="F30" i="103" l="1"/>
  <c r="F29" i="103"/>
  <c r="F26" i="102"/>
  <c r="C16" i="101" s="1"/>
  <c r="F30" i="102"/>
  <c r="F29" i="102"/>
  <c r="F26" i="103"/>
  <c r="C17" i="101" s="1"/>
  <c r="F23" i="100"/>
  <c r="F21" i="100"/>
  <c r="F19" i="100"/>
  <c r="F17" i="100"/>
  <c r="F15" i="100"/>
  <c r="F13" i="100"/>
  <c r="F11" i="100"/>
  <c r="F9" i="100"/>
  <c r="F24" i="100" l="1"/>
  <c r="E6" i="100" s="1"/>
  <c r="F6" i="100" s="1"/>
  <c r="F8" i="95"/>
  <c r="F24" i="95"/>
  <c r="F18" i="99"/>
  <c r="F16" i="99"/>
  <c r="F14" i="99"/>
  <c r="F12" i="99"/>
  <c r="F10" i="99"/>
  <c r="F40" i="97"/>
  <c r="F24" i="98"/>
  <c r="F22" i="98"/>
  <c r="F20" i="98"/>
  <c r="F18" i="98"/>
  <c r="F16" i="98"/>
  <c r="F14" i="98"/>
  <c r="F12" i="98"/>
  <c r="F19" i="97"/>
  <c r="F17" i="97"/>
  <c r="F13" i="97"/>
  <c r="F11" i="97"/>
  <c r="F22" i="95"/>
  <c r="F20" i="95"/>
  <c r="F18" i="95"/>
  <c r="F16" i="95"/>
  <c r="F14" i="95"/>
  <c r="F12" i="95"/>
  <c r="F10" i="95"/>
  <c r="F23" i="94"/>
  <c r="F21" i="94"/>
  <c r="F19" i="94"/>
  <c r="F17" i="94"/>
  <c r="F15" i="94"/>
  <c r="F13" i="94"/>
  <c r="F11" i="94"/>
  <c r="F9" i="94"/>
  <c r="F37" i="92"/>
  <c r="F35" i="92"/>
  <c r="F33" i="92"/>
  <c r="F31" i="92"/>
  <c r="F29" i="92"/>
  <c r="F27" i="92"/>
  <c r="F25" i="92"/>
  <c r="F23" i="92"/>
  <c r="F21" i="92"/>
  <c r="F19" i="92"/>
  <c r="F17" i="92"/>
  <c r="F15" i="92"/>
  <c r="F13" i="92"/>
  <c r="F11" i="92"/>
  <c r="F9" i="92"/>
  <c r="F7" i="92"/>
  <c r="F28" i="95" l="1"/>
  <c r="F31" i="95" s="1"/>
  <c r="F24" i="99"/>
  <c r="F27" i="99" s="1"/>
  <c r="F30" i="100"/>
  <c r="F29" i="100"/>
  <c r="F24" i="94"/>
  <c r="E6" i="94" s="1"/>
  <c r="F6" i="94" s="1"/>
  <c r="F29" i="94" s="1"/>
  <c r="E70" i="97"/>
  <c r="E69" i="97"/>
  <c r="E53" i="97"/>
  <c r="E54" i="97"/>
  <c r="E50" i="97"/>
  <c r="E49" i="97"/>
  <c r="F42" i="97"/>
  <c r="F47" i="92"/>
  <c r="F24" i="93"/>
  <c r="F26" i="100"/>
  <c r="C15" i="101" s="1"/>
  <c r="F25" i="98"/>
  <c r="E7" i="98" s="1"/>
  <c r="F21" i="97"/>
  <c r="C19" i="101" l="1"/>
  <c r="C18" i="101"/>
  <c r="F7" i="98"/>
  <c r="F30" i="98" s="1"/>
  <c r="C11" i="101"/>
  <c r="F50" i="92"/>
  <c r="E75" i="97"/>
  <c r="E76" i="97"/>
  <c r="F30" i="94"/>
  <c r="E6" i="93"/>
  <c r="F44" i="97"/>
  <c r="C20" i="101" s="1"/>
  <c r="F26" i="94"/>
  <c r="C14" i="101" s="1"/>
  <c r="C29" i="101" l="1"/>
  <c r="F27" i="98"/>
  <c r="C13" i="101" s="1"/>
  <c r="F6" i="93"/>
  <c r="F29" i="93" s="1"/>
  <c r="F26" i="93" l="1"/>
  <c r="C28" i="101" s="1"/>
  <c r="C12" i="101" l="1"/>
  <c r="C22" i="101" l="1"/>
  <c r="C25" i="101" l="1"/>
  <c r="C24" i="101"/>
</calcChain>
</file>

<file path=xl/sharedStrings.xml><?xml version="1.0" encoding="utf-8"?>
<sst xmlns="http://schemas.openxmlformats.org/spreadsheetml/2006/main" count="530" uniqueCount="176">
  <si>
    <t>I.</t>
  </si>
  <si>
    <t>II.</t>
  </si>
  <si>
    <t>III.</t>
  </si>
  <si>
    <t>IV.</t>
  </si>
  <si>
    <t>m2</t>
  </si>
  <si>
    <t>kpl</t>
  </si>
  <si>
    <t>m1</t>
  </si>
  <si>
    <t>1.</t>
  </si>
  <si>
    <t>REKAPITULACIJA</t>
  </si>
  <si>
    <t>Vrednost</t>
  </si>
  <si>
    <t>Cena</t>
  </si>
  <si>
    <t>Količina</t>
  </si>
  <si>
    <t>Enota</t>
  </si>
  <si>
    <t>Opis postavke</t>
  </si>
  <si>
    <t>Poz.</t>
  </si>
  <si>
    <t>PRIPRAVLJALNA DELA SKUPAJ</t>
  </si>
  <si>
    <t xml:space="preserve">Postavitev gradbiščne table, kot je določeno v: "Pravilniku o načinu označitve in organizaciji ureditve gradbišča, o vsebini in načinu vodenja dnevnika o izvajanju del in o kontroli gradbenih konstrukcij na gradbišču" </t>
  </si>
  <si>
    <t>PA</t>
  </si>
  <si>
    <t>m3</t>
  </si>
  <si>
    <t>Izdelava varnostnega načrta</t>
  </si>
  <si>
    <t xml:space="preserve">Izvedba opozorilnega traka </t>
  </si>
  <si>
    <t>Planiranje travnate površine, humuziranje in zatravitev</t>
  </si>
  <si>
    <t>2</t>
  </si>
  <si>
    <t>1</t>
  </si>
  <si>
    <t>Postavitev profilov za določitev globine izkopa</t>
  </si>
  <si>
    <t>PRIPRAVLJALNA DELA</t>
  </si>
  <si>
    <t>Rezkanje asfalta za preklope med starim in novim asfaltom, za obrabno plast v debelini 4 cm in širini 50 cm vključno z nakladanjem in transportom ruševin na trajno deponijo koncesionarja do 10 km</t>
  </si>
  <si>
    <t xml:space="preserve">Sanacija obstoječe voziščne konstrukcije - vključno z dobavo, vgradnjo in utrjevanjem tampona, pobrizgom stikov z bitumnom ter dobavo in vgradnjo dvoslojnega asfalta 10 + 4 </t>
  </si>
  <si>
    <t>OSTALA GRADBENA DELA SKUPAJ</t>
  </si>
  <si>
    <t>Nadzor upravljalcev komunalnih vodov</t>
  </si>
  <si>
    <t>Projektantski nadzor</t>
  </si>
  <si>
    <t>Geodetski posnetek izvedenega stanja in vnos v kataster</t>
  </si>
  <si>
    <t xml:space="preserve">Profiliranje jarka in vzpostavitev prvotnega stanja </t>
  </si>
  <si>
    <t>3.</t>
  </si>
  <si>
    <t xml:space="preserve">Izdelava preboja AB sten jaškov dim. cca. 75 x 50 cm (višinsko prilagoditi poteku trase) debeline 20 cm za prehod PEHD cevi DN160,  vključno s tesnili </t>
  </si>
  <si>
    <t>2.</t>
  </si>
  <si>
    <t>4.</t>
  </si>
  <si>
    <t>5.</t>
  </si>
  <si>
    <t>6.</t>
  </si>
  <si>
    <t>7.</t>
  </si>
  <si>
    <t>8.</t>
  </si>
  <si>
    <t>9.</t>
  </si>
  <si>
    <t>10.</t>
  </si>
  <si>
    <t>11.</t>
  </si>
  <si>
    <t>12.</t>
  </si>
  <si>
    <t>Izvedba kabelske kanalizacije tipa 1 skladno z detajlom v načrtu gradbenih konstrukcij in sicer:</t>
  </si>
  <si>
    <t>&gt;</t>
  </si>
  <si>
    <t>m3/m1</t>
  </si>
  <si>
    <t>Planiranje dna jarka</t>
  </si>
  <si>
    <t>m1/m1</t>
  </si>
  <si>
    <t>Zasip kablovoda z mivko</t>
  </si>
  <si>
    <t xml:space="preserve">Izvedba zasipa kabelske kanalizacje z izkopanim materialom in nabijanjem v plasteh po 30 cm </t>
  </si>
  <si>
    <r>
      <t>OPOMBA:</t>
    </r>
    <r>
      <rPr>
        <sz val="9"/>
        <color theme="1"/>
        <rFont val="Calibri"/>
        <family val="2"/>
        <charset val="238"/>
        <scheme val="minor"/>
      </rPr>
      <t xml:space="preserve"> V postavkah in enotnih cenah morajo biti zajeta vsa dela kot npr. eventualno potrebne dostopne poti in eventualno potrebno plačilo odškodnin lastnikom sosednjih zemljišč, po katerih bodo potekale aktivnosti pri izgradnji objekta in niso sestavni del gradbenega dovoljenja in eventualnih služnostnih upravičenj tekom gradnje, vsi potrebni varnostni ukrepi, elaborati za cestne zapore, soglasja za cestne zapore ter izvedba cestnih zapor...</t>
    </r>
  </si>
  <si>
    <t>Zakoličba trase</t>
  </si>
  <si>
    <t>Čiščenje celotnega področja trase</t>
  </si>
  <si>
    <t>Zakoličba komunalnih vodov (el., TK, vodovod, kanalizacija, plinovod, signalni kabli SŽ)</t>
  </si>
  <si>
    <t>kom</t>
  </si>
  <si>
    <t>Namestitev smernih kamnov, komplet z izkopom in zasipom, potrebnim materialom ter prenosi in prevozi</t>
  </si>
  <si>
    <t xml:space="preserve">Podiranje dreves in ruvanjev panjev debeline do 20 cm </t>
  </si>
  <si>
    <t xml:space="preserve">Čiščenje in odvoz grmičevja </t>
  </si>
  <si>
    <t>Demontaža in ponovna montaža žičnate varovalne ograje v območju avtoceste</t>
  </si>
  <si>
    <t>Dreniranje in črpanje vode iz jarkov in gradbenih jam v času gradnje</t>
  </si>
  <si>
    <t>Nadzor gradnje v območju varovalnega pasu železnice s strani Slovenskih železnic (36€/h)</t>
  </si>
  <si>
    <t>Nadzor gradnje v območju avtoceste s strani DARS-a</t>
  </si>
  <si>
    <t>Podbeton in obbetoniranje dvoetažne kabelske kanalizacije iz PE-HD DN 160, beton kvalitete C12/15, plastičnost primerna za vgradnjo in zalivanje med PEHD cevmi ločenimi z distančniki</t>
  </si>
  <si>
    <r>
      <t xml:space="preserve">Rekonstrukcija makadamskega vozišča z dobavo recikliranega drobljenega materiala vključno z izvedbo spodnjega in zgornjega ustroja skupne debeline 60 cm, utrditi po plasteh 30 cm do zbitosti Evd2 = 80 Mpa (Evd2/Evd1 </t>
    </r>
    <r>
      <rPr>
        <sz val="9"/>
        <rFont val="Calibri"/>
        <family val="2"/>
        <charset val="238"/>
      </rPr>
      <t>≤ 2,2), uporabiti izkopan material</t>
    </r>
  </si>
  <si>
    <r>
      <t>Visokotlačni preizkus tesnosti in prehodnosti cevi PEHD 1×</t>
    </r>
    <r>
      <rPr>
        <sz val="9"/>
        <rFont val="Calibri"/>
        <family val="2"/>
        <charset val="238"/>
      </rPr>
      <t>Ø50 mm in spojk z izdelavo poročila o meritvi</t>
    </r>
  </si>
  <si>
    <r>
      <t>OPOMBA:</t>
    </r>
    <r>
      <rPr>
        <sz val="9"/>
        <color theme="1"/>
        <rFont val="Calibri"/>
        <family val="2"/>
        <charset val="238"/>
        <scheme val="minor"/>
      </rPr>
      <t xml:space="preserve"> Pri izvedbi podbojev, podvrtanj po HDD metodi in križanj, je potrebno upoštevati projektne pogoje in soglasja vseh relevantnih soglasjedajalcev. V ceno morajo biti vključeni vsi transporti in vsa pripravljalna dela za izvedbo spodaj navedenih popisov. V enotni ceni morajo prav tako biti zajeti stroški eventualnih odškodnin lastnikom sosednjih zemljišč ter stroški vseh okolje varstvenih ukrepov kot npr. odvozi bentonitnih mas na deponijo izbranega koncesionarja. V ceno morajo biti vključeni tudi vsi stroški izkopov in zasipov vhodnih in izhodnih gradbenih jam oz jaškov.</t>
    </r>
  </si>
  <si>
    <t>Podvrtavanje po HDD metodi</t>
  </si>
  <si>
    <t>a)</t>
  </si>
  <si>
    <t>b)</t>
  </si>
  <si>
    <t>c)</t>
  </si>
  <si>
    <t>d)</t>
  </si>
  <si>
    <t xml:space="preserve">Skupaj  </t>
  </si>
  <si>
    <t>PODBOJI, PODVRTAVANJA IN KRIŽANJA SKUPAJ</t>
  </si>
  <si>
    <t>Izvedba kabelske kanalizacije tipa 3 skladno z detajlom v načrtu gradbenih konstrukcij in sicer:</t>
  </si>
  <si>
    <r>
      <t>Dobava in polaganje cevi PEHD 2×</t>
    </r>
    <r>
      <rPr>
        <sz val="9"/>
        <rFont val="Calibri"/>
        <family val="2"/>
        <charset val="238"/>
      </rPr>
      <t>Ø50 mm (dvojček za optiko)</t>
    </r>
  </si>
  <si>
    <t>Odvoz viška izkopanega materiala na deponijo koncesionarja - merjeno v raščenem stanju</t>
  </si>
  <si>
    <t>Izvedba plastičnega ščitnika</t>
  </si>
  <si>
    <t>JAŠKI SKUPAJ</t>
  </si>
  <si>
    <t>Tesnenje kovinskih in PE-HD zaščitnih cevi na krajih prebojev in podvrtavanj</t>
  </si>
  <si>
    <t>Strojno vgrajevanje betona - nearmirane konstrukcije preseka od 0.04-0.08 m3/m2 - beton iz naravne frakcije | beton C 12/15, podbeton pod jaški deb. 10 cm</t>
  </si>
  <si>
    <t xml:space="preserve">Začasna zazidava preboja AB sten jaškov s siporeksom. </t>
  </si>
  <si>
    <t xml:space="preserve">Vrtanje AB sten na vstopu v RTP debeline 25 cm za vstavljanje gumi tesnil za PEHD cevi DN160,  vključno s tesnili </t>
  </si>
  <si>
    <t xml:space="preserve">Vrtanje AB sten na vstopu v RTP debeline 25 cm za vstavljanje gumi tesnil za PEHD cevi DN50,  vključno s tesnili </t>
  </si>
  <si>
    <r>
      <t>Širok izkop gradbene jame v  zemljini III. - IV. Ktg. pod kotom cca 60</t>
    </r>
    <r>
      <rPr>
        <sz val="9"/>
        <rFont val="Calibri"/>
        <family val="2"/>
        <charset val="238"/>
      </rPr>
      <t xml:space="preserve">°, globine 2,0 m in stranskim odlaganjem izkopanega materiala. </t>
    </r>
  </si>
  <si>
    <t>Planiranje dna gradbene jame</t>
  </si>
  <si>
    <t xml:space="preserve">Izvedba zasipa jaška z izkopanim materialom in nabijanjem v plasteh po 30 cm </t>
  </si>
  <si>
    <t>V.</t>
  </si>
  <si>
    <t>KABELSKI JAŠKI</t>
  </si>
  <si>
    <t>VI.</t>
  </si>
  <si>
    <t>VII.</t>
  </si>
  <si>
    <t>TIP1 - POLAGANJE PROSTO V JAREK</t>
  </si>
  <si>
    <t>TIP2 - KRIŽANJA</t>
  </si>
  <si>
    <t>Rezanje asfalta debeline do 10 cm</t>
  </si>
  <si>
    <t>13.</t>
  </si>
  <si>
    <t>14.</t>
  </si>
  <si>
    <t>15.</t>
  </si>
  <si>
    <t>16.</t>
  </si>
  <si>
    <t>pa</t>
  </si>
  <si>
    <t xml:space="preserve">preboj 1 med T2 in T3 pod cesto Zalog pri Šempetru </t>
  </si>
  <si>
    <t>podvrtavanje 1 med T6 in T7 pod reko Ložnico</t>
  </si>
  <si>
    <t>preboj 2 med T8 in T9 pod prepustom 1</t>
  </si>
  <si>
    <t>preboj 4 med T18 in T19 pod LC 490391 Podlog - Sp. Ponikva</t>
  </si>
  <si>
    <t>Območja: T10-T11, T12-T13,T14-T15, T16-T17,T18-T19, T20-T21, T22-T23</t>
  </si>
  <si>
    <t>Izvedba kabelske kanalizacije tipa 2 skladno z detajlom v načrtu gradbenih konstrukcij in sicer:</t>
  </si>
  <si>
    <t>Območja: T15-T16, T19-T20</t>
  </si>
  <si>
    <t>Izvedba kabelske kanalizacije tipa 5 skladno z detajlom v načrtu gradbenih konstrukcij in sicer:</t>
  </si>
  <si>
    <t>Izvedba kabelske kanalizacije tipa 6 skladno z detajlom v načrtu gradbenih konstrukcij in sicer:</t>
  </si>
  <si>
    <t>Območja: T23-T24, T25-T26</t>
  </si>
  <si>
    <t>Območja: T26-T27, T28-T29</t>
  </si>
  <si>
    <t>Izvedba kabelske kanalizacije tipa 7 skladno z detajlom v načrtu gradbenih konstrukcij in sicer:</t>
  </si>
  <si>
    <t>Območja: T1-T2</t>
  </si>
  <si>
    <t>podvrtavanje 2 med T21 in T22 pod železnico</t>
  </si>
  <si>
    <t>podvrtavanje 4 med T11 in T12 pod potokom</t>
  </si>
  <si>
    <t>podvrtavanje 3 med T24 in T25 pod reko Podvinske struge</t>
  </si>
  <si>
    <t>preboj 3 med T13 in T14 pod prepustom 2</t>
  </si>
  <si>
    <t>preboj 5 med T27 in T28 pod regionalno cesto RIII-694</t>
  </si>
  <si>
    <t>Izkop jarka v zemljini III. - IV. Ktg. Širine 1,0 m na dnu, pod kotom cca 60°, globine  1,85 m in stranskim odlaganjem izkopanega materiala. V ceno vključiti potrebno razpiranje jarka</t>
  </si>
  <si>
    <r>
      <t>Izkop jarka v  zemljini III. - IV. Ktg. Širine  0,4 m na dnu, pod kotom cca 60</t>
    </r>
    <r>
      <rPr>
        <sz val="9"/>
        <rFont val="Calibri"/>
        <family val="2"/>
        <charset val="238"/>
      </rPr>
      <t xml:space="preserve">°, globine 1,0 m in stranskim odlaganjem izkopanega materiala. </t>
    </r>
  </si>
  <si>
    <t>Izkop jarka v zemljini III. - IV. Ktg. Širine  0.50 m na dnu, pod kotom cca 60°, globine  1,85 m in stranskim odlaganjem izkopanega materiala. V ceno vključiti potrebno razpiranje jarka</t>
  </si>
  <si>
    <t>Izkop jarka v zemljini III. - IV. Ktg. Širine  1,0 m na dnu, pod kotom cca 60°, globine  1,85 m in stranskim odlaganjem izkopanega materiala. V ceno vključiti potrebno razpiranje jarka</t>
  </si>
  <si>
    <t>Izkop jarka v zemljini III. - IV. Ktg. Širine  0,8 m na dnu, pod kotom cca 60°, globine  1,85 m in stranskim odlaganjem izkopanega materiala. V ceno vključiti potrebno razpiranje jarka</t>
  </si>
  <si>
    <t>KBV V KABELSKI KANALITACIJI TIP 7</t>
  </si>
  <si>
    <t>KBV V KABELSKI KANALITACIJI TIP 6</t>
  </si>
  <si>
    <t>VIII.</t>
  </si>
  <si>
    <t>Podboji s kovinsko zaščitno cevjo</t>
  </si>
  <si>
    <t>Postavitev gradbiščne ograje oz. vrvice z zaščitnimi zastavicami in zavarovanje gradbišča (dolžina  cca 2x3800 m) | v ceni zajete varnostne označbe (komplet po ZVZD).</t>
  </si>
  <si>
    <t>Izdelava, dobava in montaža montažnega AB jaška višine do 3,00 m, tlorisne svetle velikosti 1,50 x 1,50 m. Jašek je sestavljen ločeno iz AB sten in pokrovne plošče - vse minimalne debeline 20 cm, v ceno sta vključena 2 LTŽ pokrova dim. 60×60 cm z vmesno prečko, nosilnosti D 400 KN in dostopna lestev. Glej detajle. 
- jaški 8, 9, 12, 13, 15, 16, PKJ1, PKJ2, 20, 21, 22, 23, 24, 27.</t>
  </si>
  <si>
    <t>Izdelava, dobava in montaža montažnega AB jaška višine do 3,00 m, tlorisne svetle velikosti 2,00 x 2,00 m. Jašek je sestavljen ločeno iz AB sten in pokrovne plošče - vse minimalne debeline 20 cm, v ceno sta vključena 2 LTŽ pokrova dim. 60×60 cm z vmesno prečko, nosilnosti D 400 KN in dostopna lestev. Glej detajle.
- jaški 1,2,3, 10, 11, 14,17, 18, 19, 25, 26.</t>
  </si>
  <si>
    <t>TIP5 - POLAGANJE V KABELSKO KANALIZACIJO Z OBBETONIRANJEM (7xØ160, 2x2Ø50)</t>
  </si>
  <si>
    <t>TIP6 - POLAGANJE V KABELSKO KANALIZACIJO Z OBBETONIRANJEM (5xØ160, 2x2Ø50)</t>
  </si>
  <si>
    <t>TIP7 - POLAGANJE V KABELSKO KANALIZACIJO Z OBBETONIRANJEM (8xØ160, 3x2Ø50)</t>
  </si>
  <si>
    <t xml:space="preserve">Kombiniran ročno-strojni izkop in zasip jame za kabelske spojke - SN plastični kabel, dimenzij 1,5×1,0×1,2 m
</t>
  </si>
  <si>
    <t>PODBOJI, PODVRTAVANJE PO HDD METODI</t>
  </si>
  <si>
    <r>
      <t>Izdelava preboja s kovinsko zaščitno cevjo (</t>
    </r>
    <r>
      <rPr>
        <b/>
        <sz val="9"/>
        <rFont val="Calibri"/>
        <family val="2"/>
        <charset val="238"/>
        <scheme val="minor"/>
      </rPr>
      <t>fi 610 mm</t>
    </r>
    <r>
      <rPr>
        <sz val="9"/>
        <rFont val="Calibri"/>
        <family val="2"/>
        <charset val="238"/>
        <scheme val="minor"/>
      </rPr>
      <t>, debeline</t>
    </r>
    <r>
      <rPr>
        <b/>
        <sz val="9"/>
        <rFont val="Calibri"/>
        <family val="2"/>
        <charset val="238"/>
        <scheme val="minor"/>
      </rPr>
      <t xml:space="preserve"> 8,0 mm</t>
    </r>
    <r>
      <rPr>
        <sz val="9"/>
        <rFont val="Calibri"/>
        <family val="2"/>
        <charset val="238"/>
        <scheme val="minor"/>
      </rPr>
      <t xml:space="preserve">) brez usmerjanja za uvlačenje </t>
    </r>
    <r>
      <rPr>
        <b/>
        <sz val="9"/>
        <rFont val="Calibri"/>
        <family val="2"/>
        <charset val="238"/>
        <scheme val="minor"/>
      </rPr>
      <t>7 cevi PE-HD cevi DN 160 mm</t>
    </r>
    <r>
      <rPr>
        <sz val="9"/>
        <rFont val="Calibri"/>
        <family val="2"/>
        <charset val="238"/>
        <scheme val="minor"/>
      </rPr>
      <t xml:space="preserve"> in</t>
    </r>
    <r>
      <rPr>
        <b/>
        <sz val="9"/>
        <rFont val="Calibri"/>
        <family val="2"/>
        <charset val="238"/>
        <scheme val="minor"/>
      </rPr>
      <t xml:space="preserve"> 2 cevi PEHD Ø50 mm dvojček</t>
    </r>
    <r>
      <rPr>
        <sz val="9"/>
        <rFont val="Calibri"/>
        <family val="2"/>
        <charset val="238"/>
        <scheme val="minor"/>
      </rPr>
      <t xml:space="preserve"> (2 x dvojček za TK) na globini 1,5 m ali globlje (odvisno od globine lokalnih komunalnih vodov) v zemljini III. – IV. ktg.</t>
    </r>
  </si>
  <si>
    <r>
      <t>Izdelava preboja s kovinsko zaščitno cevjo (</t>
    </r>
    <r>
      <rPr>
        <b/>
        <sz val="9"/>
        <rFont val="Calibri"/>
        <family val="2"/>
        <charset val="238"/>
        <scheme val="minor"/>
      </rPr>
      <t>fi 508 mm</t>
    </r>
    <r>
      <rPr>
        <sz val="9"/>
        <rFont val="Calibri"/>
        <family val="2"/>
        <charset val="238"/>
        <scheme val="minor"/>
      </rPr>
      <t>, debeline</t>
    </r>
    <r>
      <rPr>
        <b/>
        <sz val="9"/>
        <rFont val="Calibri"/>
        <family val="2"/>
        <charset val="238"/>
        <scheme val="minor"/>
      </rPr>
      <t xml:space="preserve"> 8,0 mm</t>
    </r>
    <r>
      <rPr>
        <sz val="9"/>
        <rFont val="Calibri"/>
        <family val="2"/>
        <charset val="238"/>
        <scheme val="minor"/>
      </rPr>
      <t xml:space="preserve">) brez usmerjanja za uvlačenje </t>
    </r>
    <r>
      <rPr>
        <b/>
        <sz val="9"/>
        <rFont val="Calibri"/>
        <family val="2"/>
        <charset val="238"/>
        <scheme val="minor"/>
      </rPr>
      <t>5 cevi PE-HD cevi DN 160 mm</t>
    </r>
    <r>
      <rPr>
        <sz val="9"/>
        <rFont val="Calibri"/>
        <family val="2"/>
        <charset val="238"/>
        <scheme val="minor"/>
      </rPr>
      <t xml:space="preserve"> in </t>
    </r>
    <r>
      <rPr>
        <b/>
        <sz val="9"/>
        <rFont val="Calibri"/>
        <family val="2"/>
        <charset val="238"/>
        <scheme val="minor"/>
      </rPr>
      <t>2 cevi PEHD Ø50 mm</t>
    </r>
    <r>
      <rPr>
        <sz val="9"/>
        <rFont val="Calibri"/>
        <family val="2"/>
        <charset val="238"/>
        <scheme val="minor"/>
      </rPr>
      <t xml:space="preserve"> </t>
    </r>
    <r>
      <rPr>
        <b/>
        <sz val="9"/>
        <rFont val="Calibri"/>
        <family val="2"/>
        <charset val="238"/>
        <scheme val="minor"/>
      </rPr>
      <t>dvojček</t>
    </r>
    <r>
      <rPr>
        <sz val="9"/>
        <rFont val="Calibri"/>
        <family val="2"/>
        <charset val="238"/>
        <scheme val="minor"/>
      </rPr>
      <t xml:space="preserve"> (2 x dvojček za TK) na globini 1,5 m ali globlje (odvisno od globine lokalnih komunalnih vodov) v zemljini III. – IV. ktg.</t>
    </r>
  </si>
  <si>
    <r>
      <t>Izdelava preboja s kovinsko zaščitno cevjo (</t>
    </r>
    <r>
      <rPr>
        <b/>
        <sz val="9"/>
        <rFont val="Calibri"/>
        <family val="2"/>
        <charset val="238"/>
        <scheme val="minor"/>
      </rPr>
      <t>fi 711 mm</t>
    </r>
    <r>
      <rPr>
        <sz val="9"/>
        <rFont val="Calibri"/>
        <family val="2"/>
        <charset val="238"/>
        <scheme val="minor"/>
      </rPr>
      <t xml:space="preserve">, debeline </t>
    </r>
    <r>
      <rPr>
        <b/>
        <sz val="9"/>
        <rFont val="Calibri"/>
        <family val="2"/>
        <charset val="238"/>
        <scheme val="minor"/>
      </rPr>
      <t>8,8 mm</t>
    </r>
    <r>
      <rPr>
        <sz val="9"/>
        <rFont val="Calibri"/>
        <family val="2"/>
        <charset val="238"/>
        <scheme val="minor"/>
      </rPr>
      <t>) brez usmerjanja za uvlačenje</t>
    </r>
    <r>
      <rPr>
        <b/>
        <sz val="9"/>
        <rFont val="Calibri"/>
        <family val="2"/>
        <charset val="238"/>
        <scheme val="minor"/>
      </rPr>
      <t xml:space="preserve"> 8 cevi PE-HD cevi DN 160 mm</t>
    </r>
    <r>
      <rPr>
        <sz val="9"/>
        <rFont val="Calibri"/>
        <family val="2"/>
        <charset val="238"/>
        <scheme val="minor"/>
      </rPr>
      <t xml:space="preserve"> in</t>
    </r>
    <r>
      <rPr>
        <b/>
        <sz val="9"/>
        <rFont val="Calibri"/>
        <family val="2"/>
        <charset val="238"/>
        <scheme val="minor"/>
      </rPr>
      <t xml:space="preserve"> 2 cevi PEHD Ø50 mm dvojček</t>
    </r>
    <r>
      <rPr>
        <sz val="9"/>
        <rFont val="Calibri"/>
        <family val="2"/>
        <charset val="238"/>
        <scheme val="minor"/>
      </rPr>
      <t xml:space="preserve"> (2 x dvojček za TK) na globini 1,5 m ali globlje (odvisno od globine lokalnih komunalnih vodov) v zemljini III. – IV. ktg.</t>
    </r>
  </si>
  <si>
    <r>
      <t>Izdelava preboja s kovinsko zaščitno cevjo (</t>
    </r>
    <r>
      <rPr>
        <b/>
        <sz val="9"/>
        <rFont val="Calibri"/>
        <family val="2"/>
        <charset val="238"/>
        <scheme val="minor"/>
      </rPr>
      <t>fi 711 mm</t>
    </r>
    <r>
      <rPr>
        <sz val="9"/>
        <rFont val="Calibri"/>
        <family val="2"/>
        <charset val="238"/>
        <scheme val="minor"/>
      </rPr>
      <t xml:space="preserve">, debeline </t>
    </r>
    <r>
      <rPr>
        <b/>
        <sz val="9"/>
        <rFont val="Calibri"/>
        <family val="2"/>
        <charset val="238"/>
        <scheme val="minor"/>
      </rPr>
      <t>8,8 mm</t>
    </r>
    <r>
      <rPr>
        <sz val="9"/>
        <rFont val="Calibri"/>
        <family val="2"/>
        <charset val="238"/>
        <scheme val="minor"/>
      </rPr>
      <t xml:space="preserve">) brez usmerjanja za uvlačenje </t>
    </r>
    <r>
      <rPr>
        <b/>
        <sz val="9"/>
        <rFont val="Calibri"/>
        <family val="2"/>
        <charset val="238"/>
        <scheme val="minor"/>
      </rPr>
      <t>8 cevi PE-HD cevi DN 160 mm</t>
    </r>
    <r>
      <rPr>
        <sz val="9"/>
        <rFont val="Calibri"/>
        <family val="2"/>
        <charset val="238"/>
        <scheme val="minor"/>
      </rPr>
      <t xml:space="preserve"> in </t>
    </r>
    <r>
      <rPr>
        <b/>
        <sz val="9"/>
        <rFont val="Calibri"/>
        <family val="2"/>
        <charset val="238"/>
        <scheme val="minor"/>
      </rPr>
      <t>3 cevi PEHD Ø50 mm dvojček</t>
    </r>
    <r>
      <rPr>
        <sz val="9"/>
        <rFont val="Calibri"/>
        <family val="2"/>
        <charset val="238"/>
        <scheme val="minor"/>
      </rPr>
      <t xml:space="preserve"> (3 x dvojček za TK) na globini 1,5 m ali globlje (odvisno od globine lokalnih komunalnih vodov) v zemljini III. – IV. ktg.</t>
    </r>
  </si>
  <si>
    <r>
      <t>Izdelava vrtine</t>
    </r>
    <r>
      <rPr>
        <b/>
        <sz val="9"/>
        <rFont val="Calibri"/>
        <family val="2"/>
        <charset val="238"/>
        <scheme val="minor"/>
      </rPr>
      <t xml:space="preserve"> fi 640 mm</t>
    </r>
    <r>
      <rPr>
        <sz val="9"/>
        <rFont val="Calibri"/>
        <family val="2"/>
        <charset val="238"/>
        <scheme val="minor"/>
      </rPr>
      <t xml:space="preserve"> za uvlačenje</t>
    </r>
    <r>
      <rPr>
        <b/>
        <sz val="9"/>
        <rFont val="Calibri"/>
        <family val="2"/>
        <charset val="238"/>
        <scheme val="minor"/>
      </rPr>
      <t xml:space="preserve"> 5 cevi PE-HD cevi DN 160 mm</t>
    </r>
    <r>
      <rPr>
        <sz val="9"/>
        <rFont val="Calibri"/>
        <family val="2"/>
        <charset val="238"/>
        <scheme val="minor"/>
      </rPr>
      <t xml:space="preserve"> in </t>
    </r>
    <r>
      <rPr>
        <b/>
        <sz val="9"/>
        <rFont val="Calibri"/>
        <family val="2"/>
        <charset val="238"/>
        <scheme val="minor"/>
      </rPr>
      <t xml:space="preserve">2 cevi PEHD </t>
    </r>
    <r>
      <rPr>
        <b/>
        <sz val="9"/>
        <rFont val="Calibri"/>
        <family val="2"/>
        <charset val="238"/>
      </rPr>
      <t xml:space="preserve">Ø50 mm dvojček </t>
    </r>
    <r>
      <rPr>
        <sz val="9"/>
        <rFont val="Calibri"/>
        <family val="2"/>
        <charset val="238"/>
      </rPr>
      <t>(2 × dvojček za TK)</t>
    </r>
    <r>
      <rPr>
        <sz val="9"/>
        <rFont val="Calibri"/>
        <family val="2"/>
        <charset val="238"/>
        <scheme val="minor"/>
      </rPr>
      <t xml:space="preserve"> po tehnologiji HDD v zemljini III. - IV. ktg. (ktg. zemljine določiti na LM). Izvedbo izvesti skladno z grafičnim delom PZI načrta GK. </t>
    </r>
  </si>
  <si>
    <r>
      <t xml:space="preserve">Izdelava </t>
    </r>
    <r>
      <rPr>
        <b/>
        <sz val="9"/>
        <rFont val="Calibri"/>
        <family val="2"/>
        <charset val="238"/>
        <scheme val="minor"/>
      </rPr>
      <t>dveh</t>
    </r>
    <r>
      <rPr>
        <sz val="9"/>
        <rFont val="Calibri"/>
        <family val="2"/>
        <charset val="238"/>
        <scheme val="minor"/>
      </rPr>
      <t xml:space="preserve"> vzporednih vodenih vrtin </t>
    </r>
    <r>
      <rPr>
        <b/>
        <sz val="9"/>
        <rFont val="Calibri"/>
        <family val="2"/>
        <charset val="238"/>
        <scheme val="minor"/>
      </rPr>
      <t>fi 570 mm</t>
    </r>
    <r>
      <rPr>
        <sz val="9"/>
        <rFont val="Calibri"/>
        <family val="2"/>
        <charset val="238"/>
        <scheme val="minor"/>
      </rPr>
      <t xml:space="preserve"> za uvlačenje </t>
    </r>
    <r>
      <rPr>
        <b/>
        <sz val="9"/>
        <rFont val="Calibri"/>
        <family val="2"/>
        <charset val="238"/>
        <scheme val="minor"/>
      </rPr>
      <t>8 cevi PE-HD cevi DN 160 mm</t>
    </r>
    <r>
      <rPr>
        <sz val="9"/>
        <rFont val="Calibri"/>
        <family val="2"/>
        <charset val="238"/>
        <scheme val="minor"/>
      </rPr>
      <t xml:space="preserve"> in</t>
    </r>
    <r>
      <rPr>
        <b/>
        <sz val="9"/>
        <rFont val="Calibri"/>
        <family val="2"/>
        <charset val="238"/>
        <scheme val="minor"/>
      </rPr>
      <t xml:space="preserve"> 2 cevi PEHD </t>
    </r>
    <r>
      <rPr>
        <b/>
        <sz val="9"/>
        <rFont val="Calibri"/>
        <family val="2"/>
        <charset val="238"/>
      </rPr>
      <t>Ø50 mm dvojček</t>
    </r>
    <r>
      <rPr>
        <sz val="9"/>
        <rFont val="Calibri"/>
        <family val="2"/>
        <charset val="238"/>
      </rPr>
      <t xml:space="preserve"> (2 x dvojček za TK)</t>
    </r>
    <r>
      <rPr>
        <sz val="9"/>
        <rFont val="Calibri"/>
        <family val="2"/>
        <charset val="238"/>
        <scheme val="minor"/>
      </rPr>
      <t xml:space="preserve"> po tehnologiji HDD v zemljini III. - IV. ktg. (ktg. zemljine določiti na LM). Izvedbo izvesti skladno z grafičnim delom PZI načrta GK. </t>
    </r>
  </si>
  <si>
    <t>Delitev stroškov</t>
  </si>
  <si>
    <t>Delež</t>
  </si>
  <si>
    <t>Sodo</t>
  </si>
  <si>
    <t>Elektro Celje</t>
  </si>
  <si>
    <t>Podvrtavanje 1 in 2</t>
  </si>
  <si>
    <t>Podvrtavanje 3 in 4</t>
  </si>
  <si>
    <t>Preboj 3 in 4</t>
  </si>
  <si>
    <t>Preboj 5</t>
  </si>
  <si>
    <t>SODO</t>
  </si>
  <si>
    <t>Prometna ureditev</t>
  </si>
  <si>
    <t>17.</t>
  </si>
  <si>
    <t>Izdelava vloge za pridobitev dovoljenja za delo in gibanje na železniškem območju</t>
  </si>
  <si>
    <t>18.</t>
  </si>
  <si>
    <t>KBV V KABELSKI KANALIZACIJI TIP 1</t>
  </si>
  <si>
    <t>TIP3 - POLAGANJE V KABELSKO KANALIZACIJO Z OBBETONIRANJEM (8xØ160, 2x2Ø50)</t>
  </si>
  <si>
    <t>KBV V KABELSKI KANALIZACIJI TIP 3</t>
  </si>
  <si>
    <t>KBV V KABELSKI KANALIZACIJI TIP 2</t>
  </si>
  <si>
    <t>19.</t>
  </si>
  <si>
    <t>IX.</t>
  </si>
  <si>
    <t>20.</t>
  </si>
  <si>
    <t>Izvedba cestne zapore z izdelavo elaborata za cestno zaporo</t>
  </si>
  <si>
    <t>Območja: KJ7-T6, T7-T8, T9-T10</t>
  </si>
  <si>
    <t>KBV V KABELSKI KANALIZACIJI TIP 5</t>
  </si>
  <si>
    <t>Preboj 1</t>
  </si>
  <si>
    <t>Preboj 2</t>
  </si>
  <si>
    <t>Dobava in polaganje cevi kot npr. PE-HD DN 160, rdeče barve, znotraj gladke, zunaj gladke  in sicer dvoetažno z uporabo sistemskih distančnikov in tesnil</t>
  </si>
  <si>
    <t>X.</t>
  </si>
  <si>
    <t>SKUPAJ</t>
  </si>
  <si>
    <t>SKUPAJ Z DDV</t>
  </si>
  <si>
    <t>DDV 22%</t>
  </si>
  <si>
    <t>DELITEV STROŠKOV BREZ DDV</t>
  </si>
  <si>
    <t>POPIS DEL ZA
KBV RTP PODLOG - RP LOČICA</t>
  </si>
  <si>
    <r>
      <rPr>
        <b/>
        <sz val="9"/>
        <color theme="1"/>
        <rFont val="Calibri"/>
        <family val="2"/>
        <charset val="238"/>
        <scheme val="minor"/>
      </rPr>
      <t>OPOMBA:</t>
    </r>
    <r>
      <rPr>
        <sz val="9"/>
        <color theme="1"/>
        <rFont val="Calibri"/>
        <family val="2"/>
        <charset val="238"/>
        <scheme val="minor"/>
      </rPr>
      <t xml:space="preserve"> Pri križanju plinovoda, se kanalizacija izvede plinotesno.</t>
    </r>
  </si>
  <si>
    <r>
      <t xml:space="preserve">Dobava in polaganje cevi kot npr. PE-HD DN 160, rdeče barve, znotraj gladke, zunaj gladke  in sicer dvoetažno </t>
    </r>
    <r>
      <rPr>
        <u/>
        <sz val="9"/>
        <rFont val="Calibri"/>
        <family val="2"/>
        <charset val="238"/>
        <scheme val="minor"/>
      </rPr>
      <t>z uporabo sistemskih distančnikov in tesnil</t>
    </r>
  </si>
  <si>
    <t>OSTALA DELA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</si>
</sst>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43" formatCode="_-* #,##0.00\ _€_-;\-* #,##0.00\ _€_-;_-* &quot;-&quot;??\ _€_-;_-@_-"/>
    <numFmt numFmtId="164" formatCode="_-* #,##0.00\ [$€]_-;\-* #,##0.00\ [$€]_-;_-* &quot;-&quot;??\ [$€]_-;_-@_-"/>
    <numFmt numFmtId="165" formatCode="0.00000"/>
    <numFmt numFmtId="166" formatCode="_-* #,##0.00000\ _€_-;\-* #,##0.00000\ _€_-;_-* &quot;-&quot;?????\ _€_-;_-@_-"/>
    <numFmt numFmtId="167" formatCode="#,##0.00_ ;\-#,##0.00\ "/>
  </numFmts>
  <fonts count="42">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2"/>
      <name val="SLO_Dutch"/>
      <charset val="238"/>
    </font>
    <font>
      <sz val="10"/>
      <name val="Arial"/>
      <family val="2"/>
      <charset val="238"/>
    </font>
    <font>
      <sz val="10"/>
      <name val="Arial"/>
      <family val="2"/>
      <charset val="238"/>
    </font>
    <font>
      <sz val="10"/>
      <name val="Times New Roman"/>
      <family val="1"/>
      <charset val="238"/>
    </font>
    <font>
      <sz val="11"/>
      <name val="Times New Roman"/>
      <family val="1"/>
      <charset val="238"/>
    </font>
    <font>
      <sz val="10"/>
      <name val="Arial CE"/>
      <family val="2"/>
      <charset val="238"/>
    </font>
    <font>
      <b/>
      <sz val="11"/>
      <color theme="1"/>
      <name val="Calibri"/>
      <family val="2"/>
      <charset val="238"/>
      <scheme val="minor"/>
    </font>
    <font>
      <b/>
      <sz val="14"/>
      <color theme="1"/>
      <name val="Calibri"/>
      <family val="2"/>
      <charset val="238"/>
      <scheme val="minor"/>
    </font>
    <font>
      <sz val="70"/>
      <color theme="0" tint="-0.34998626667073579"/>
      <name val="Calibri"/>
      <family val="2"/>
      <charset val="238"/>
      <scheme val="minor"/>
    </font>
    <font>
      <sz val="14"/>
      <color theme="1"/>
      <name val="Calibri"/>
      <family val="2"/>
      <charset val="238"/>
      <scheme val="minor"/>
    </font>
    <font>
      <b/>
      <sz val="11"/>
      <name val="Calibri"/>
      <family val="2"/>
      <charset val="238"/>
      <scheme val="minor"/>
    </font>
    <font>
      <sz val="11"/>
      <name val="Calibri"/>
      <family val="2"/>
      <charset val="238"/>
      <scheme val="minor"/>
    </font>
    <font>
      <b/>
      <sz val="26"/>
      <color theme="1"/>
      <name val="Calibri"/>
      <family val="2"/>
      <charset val="238"/>
      <scheme val="minor"/>
    </font>
    <font>
      <b/>
      <sz val="12"/>
      <color theme="1"/>
      <name val="Calibri"/>
      <family val="2"/>
      <charset val="238"/>
      <scheme val="minor"/>
    </font>
    <font>
      <sz val="10"/>
      <name val="Arial"/>
      <family val="2"/>
      <charset val="238"/>
    </font>
    <font>
      <i/>
      <sz val="11"/>
      <color theme="1"/>
      <name val="Calibri"/>
      <family val="2"/>
      <charset val="238"/>
      <scheme val="minor"/>
    </font>
    <font>
      <b/>
      <sz val="10"/>
      <color theme="1"/>
      <name val="Calibri"/>
      <family val="2"/>
      <charset val="238"/>
      <scheme val="minor"/>
    </font>
    <font>
      <b/>
      <sz val="9"/>
      <color theme="1"/>
      <name val="Calibri"/>
      <family val="2"/>
      <charset val="238"/>
      <scheme val="minor"/>
    </font>
    <font>
      <sz val="9"/>
      <name val="Calibri"/>
      <family val="2"/>
      <charset val="238"/>
      <scheme val="minor"/>
    </font>
    <font>
      <sz val="9"/>
      <color theme="1"/>
      <name val="Calibri"/>
      <family val="2"/>
      <charset val="238"/>
      <scheme val="minor"/>
    </font>
    <font>
      <sz val="9"/>
      <color rgb="FF000000"/>
      <name val="Calibri"/>
      <family val="2"/>
      <charset val="238"/>
    </font>
    <font>
      <sz val="9"/>
      <name val="Calibri"/>
      <family val="2"/>
      <charset val="238"/>
    </font>
    <font>
      <sz val="10"/>
      <color theme="1"/>
      <name val="Calibri"/>
      <family val="2"/>
      <charset val="238"/>
      <scheme val="minor"/>
    </font>
    <font>
      <sz val="11"/>
      <color rgb="FFFF0000"/>
      <name val="Calibri"/>
      <family val="2"/>
      <charset val="238"/>
      <scheme val="minor"/>
    </font>
    <font>
      <b/>
      <sz val="9"/>
      <name val="Calibri"/>
      <family val="2"/>
      <charset val="238"/>
      <scheme val="minor"/>
    </font>
    <font>
      <b/>
      <sz val="9"/>
      <name val="Calibri"/>
      <family val="2"/>
      <charset val="238"/>
    </font>
    <font>
      <sz val="9"/>
      <color rgb="FFFF0000"/>
      <name val="Calibri"/>
      <family val="2"/>
      <charset val="238"/>
    </font>
    <font>
      <b/>
      <sz val="9"/>
      <color rgb="FF000000"/>
      <name val="Calibri"/>
      <family val="2"/>
      <charset val="238"/>
    </font>
    <font>
      <sz val="9"/>
      <color rgb="FFFF0000"/>
      <name val="Calibri"/>
      <family val="2"/>
      <charset val="238"/>
      <scheme val="minor"/>
    </font>
    <font>
      <sz val="10"/>
      <name val="Arial"/>
      <family val="2"/>
      <charset val="238"/>
    </font>
    <font>
      <u/>
      <sz val="9"/>
      <name val="Calibri"/>
      <family val="2"/>
      <charset val="238"/>
      <scheme val="minor"/>
    </font>
  </fonts>
  <fills count="13">
    <fill>
      <patternFill patternType="none"/>
    </fill>
    <fill>
      <patternFill patternType="gray125"/>
    </fill>
    <fill>
      <patternFill patternType="solid">
        <fgColor theme="0" tint="-0.14999847407452621"/>
        <bgColor indexed="64"/>
      </patternFill>
    </fill>
    <fill>
      <patternFill patternType="solid">
        <fgColor theme="3"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CCFF"/>
        <bgColor indexed="64"/>
      </patternFill>
    </fill>
    <fill>
      <patternFill patternType="solid">
        <fgColor rgb="FFFFFF00"/>
        <bgColor indexed="64"/>
      </patternFill>
    </fill>
    <fill>
      <patternFill patternType="solid">
        <fgColor theme="9" tint="0.79998168889431442"/>
        <bgColor indexed="64"/>
      </patternFill>
    </fill>
  </fills>
  <borders count="8">
    <border>
      <left/>
      <right/>
      <top/>
      <bottom/>
      <diagonal/>
    </border>
    <border>
      <left/>
      <right/>
      <top style="medium">
        <color indexed="64"/>
      </top>
      <bottom style="medium">
        <color indexed="64"/>
      </bottom>
      <diagonal/>
    </border>
    <border>
      <left/>
      <right/>
      <top style="thin">
        <color theme="0" tint="-0.34998626667073579"/>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7">
    <xf numFmtId="0" fontId="0" fillId="0" borderId="0"/>
    <xf numFmtId="164" fontId="13" fillId="0" borderId="0" applyFont="0" applyFill="0" applyBorder="0" applyAlignment="0" applyProtection="0"/>
    <xf numFmtId="3" fontId="14" fillId="0" borderId="0"/>
    <xf numFmtId="0" fontId="10" fillId="0" borderId="0"/>
    <xf numFmtId="0" fontId="10" fillId="0" borderId="0"/>
    <xf numFmtId="0" fontId="11" fillId="0" borderId="0">
      <protection locked="0"/>
    </xf>
    <xf numFmtId="0" fontId="12" fillId="0" borderId="0"/>
    <xf numFmtId="1" fontId="15" fillId="0" borderId="0" applyFill="0" applyBorder="0" applyAlignment="0" applyProtection="0">
      <alignment horizontal="center"/>
    </xf>
    <xf numFmtId="0" fontId="16" fillId="0" borderId="0"/>
    <xf numFmtId="0" fontId="9" fillId="0" borderId="0"/>
    <xf numFmtId="43" fontId="9" fillId="0" borderId="0" applyFont="0" applyFill="0" applyBorder="0" applyAlignment="0" applyProtection="0"/>
    <xf numFmtId="43" fontId="25" fillId="0" borderId="0" applyFont="0" applyFill="0" applyBorder="0" applyAlignment="0" applyProtection="0"/>
    <xf numFmtId="0" fontId="6" fillId="0" borderId="0"/>
    <xf numFmtId="43" fontId="10" fillId="0" borderId="0" applyFont="0" applyFill="0" applyBorder="0" applyAlignment="0" applyProtection="0"/>
    <xf numFmtId="43" fontId="6" fillId="0" borderId="0" applyFont="0" applyFill="0" applyBorder="0" applyAlignment="0" applyProtection="0"/>
    <xf numFmtId="9" fontId="40" fillId="0" borderId="0" applyFont="0" applyFill="0" applyBorder="0" applyAlignment="0" applyProtection="0"/>
    <xf numFmtId="0" fontId="3" fillId="0" borderId="0"/>
  </cellStyleXfs>
  <cellXfs count="273">
    <xf numFmtId="0" fontId="0" fillId="0" borderId="0" xfId="0"/>
    <xf numFmtId="0" fontId="9" fillId="0" borderId="2" xfId="9" applyBorder="1" applyAlignment="1">
      <alignment horizontal="center" vertical="top"/>
    </xf>
    <xf numFmtId="0" fontId="9" fillId="0" borderId="2" xfId="9" applyBorder="1"/>
    <xf numFmtId="0" fontId="18" fillId="0" borderId="0" xfId="9" applyFont="1"/>
    <xf numFmtId="0" fontId="20" fillId="0" borderId="0" xfId="9" applyFont="1"/>
    <xf numFmtId="0" fontId="18" fillId="0" borderId="0" xfId="9" applyFont="1" applyAlignment="1">
      <alignment horizontal="left" vertical="top"/>
    </xf>
    <xf numFmtId="0" fontId="18" fillId="0" borderId="0" xfId="9" applyFont="1" applyAlignment="1">
      <alignment horizontal="left"/>
    </xf>
    <xf numFmtId="43" fontId="18" fillId="0" borderId="0" xfId="10" applyFont="1" applyAlignment="1">
      <alignment horizontal="left"/>
    </xf>
    <xf numFmtId="0" fontId="17" fillId="2" borderId="0" xfId="9" applyFont="1" applyFill="1" applyAlignment="1">
      <alignment horizontal="center" vertical="top"/>
    </xf>
    <xf numFmtId="0" fontId="17" fillId="2" borderId="0" xfId="9" applyFont="1" applyFill="1" applyAlignment="1">
      <alignment wrapText="1"/>
    </xf>
    <xf numFmtId="0" fontId="17" fillId="0" borderId="0" xfId="9" applyFont="1"/>
    <xf numFmtId="0" fontId="17" fillId="0" borderId="0" xfId="9" applyFont="1" applyFill="1"/>
    <xf numFmtId="0" fontId="21" fillId="0" borderId="0" xfId="9" applyFont="1" applyFill="1" applyBorder="1" applyAlignment="1">
      <alignment horizontal="left" vertical="top"/>
    </xf>
    <xf numFmtId="0" fontId="22" fillId="0" borderId="0" xfId="9" applyFont="1" applyFill="1" applyBorder="1" applyAlignment="1"/>
    <xf numFmtId="43" fontId="22" fillId="0" borderId="0" xfId="10" applyFont="1" applyFill="1" applyBorder="1" applyAlignment="1"/>
    <xf numFmtId="0" fontId="9" fillId="0" borderId="0" xfId="9" applyAlignment="1"/>
    <xf numFmtId="0" fontId="22" fillId="0" borderId="0" xfId="9" applyFont="1" applyFill="1" applyBorder="1" applyAlignment="1">
      <alignment horizontal="center" vertical="top"/>
    </xf>
    <xf numFmtId="0" fontId="21" fillId="0" borderId="0" xfId="9" applyFont="1" applyFill="1" applyBorder="1" applyAlignment="1"/>
    <xf numFmtId="0" fontId="9" fillId="0" borderId="0" xfId="9" applyAlignment="1">
      <alignment horizontal="center" vertical="top"/>
    </xf>
    <xf numFmtId="0" fontId="9" fillId="0" borderId="0" xfId="9" applyBorder="1" applyAlignment="1">
      <alignment horizontal="center" vertical="top"/>
    </xf>
    <xf numFmtId="0" fontId="9" fillId="0" borderId="0" xfId="9" applyBorder="1" applyAlignment="1"/>
    <xf numFmtId="0" fontId="17" fillId="0" borderId="0" xfId="9" applyFont="1" applyFill="1" applyAlignment="1">
      <alignment wrapText="1"/>
    </xf>
    <xf numFmtId="43" fontId="17" fillId="0" borderId="0" xfId="10" applyFont="1" applyFill="1"/>
    <xf numFmtId="49" fontId="21" fillId="0" borderId="0" xfId="9" applyNumberFormat="1" applyFont="1" applyFill="1" applyBorder="1" applyAlignment="1">
      <alignment horizontal="left" vertical="top"/>
    </xf>
    <xf numFmtId="0" fontId="21" fillId="0" borderId="0" xfId="9" applyFont="1" applyFill="1" applyBorder="1" applyAlignment="1">
      <alignment horizontal="left"/>
    </xf>
    <xf numFmtId="0" fontId="17" fillId="0" borderId="0" xfId="9" applyFont="1" applyAlignment="1"/>
    <xf numFmtId="0" fontId="17" fillId="0" borderId="0" xfId="9" applyFont="1" applyFill="1" applyAlignment="1">
      <alignment horizontal="left" vertical="top"/>
    </xf>
    <xf numFmtId="44" fontId="21" fillId="0" borderId="0" xfId="10" applyNumberFormat="1" applyFont="1" applyFill="1" applyBorder="1" applyAlignment="1"/>
    <xf numFmtId="0" fontId="21" fillId="3" borderId="3" xfId="9" applyFont="1" applyFill="1" applyBorder="1" applyAlignment="1">
      <alignment horizontal="center" vertical="top"/>
    </xf>
    <xf numFmtId="0" fontId="21" fillId="3" borderId="1" xfId="9" applyFont="1" applyFill="1" applyBorder="1" applyAlignment="1"/>
    <xf numFmtId="44" fontId="21" fillId="3" borderId="4" xfId="10" applyNumberFormat="1" applyFont="1" applyFill="1" applyBorder="1" applyAlignment="1"/>
    <xf numFmtId="0" fontId="7" fillId="0" borderId="0" xfId="9" applyFont="1"/>
    <xf numFmtId="0" fontId="7" fillId="0" borderId="0" xfId="9" applyFont="1" applyAlignment="1">
      <alignment horizontal="center" vertical="top"/>
    </xf>
    <xf numFmtId="0" fontId="9" fillId="0" borderId="0" xfId="9"/>
    <xf numFmtId="0" fontId="18" fillId="0" borderId="0" xfId="9" applyFont="1" applyBorder="1" applyProtection="1"/>
    <xf numFmtId="0" fontId="8" fillId="0" borderId="0" xfId="9" applyFont="1" applyProtection="1"/>
    <xf numFmtId="43" fontId="8" fillId="0" borderId="0" xfId="11" applyFont="1" applyAlignment="1" applyProtection="1">
      <alignment horizontal="center"/>
    </xf>
    <xf numFmtId="49" fontId="24" fillId="0" borderId="0" xfId="9" applyNumberFormat="1" applyFont="1" applyBorder="1" applyAlignment="1" applyProtection="1">
      <alignment horizontal="center" vertical="top"/>
    </xf>
    <xf numFmtId="0" fontId="24" fillId="0" borderId="0" xfId="9" applyFont="1" applyBorder="1" applyAlignment="1" applyProtection="1">
      <alignment vertical="top"/>
    </xf>
    <xf numFmtId="43" fontId="18" fillId="0" borderId="0" xfId="11" applyFont="1" applyAlignment="1" applyProtection="1">
      <alignment horizontal="center"/>
    </xf>
    <xf numFmtId="0" fontId="19" fillId="0" borderId="0" xfId="9" applyFont="1" applyBorder="1" applyAlignment="1" applyProtection="1"/>
    <xf numFmtId="0" fontId="18" fillId="0" borderId="0" xfId="9" applyFont="1" applyProtection="1"/>
    <xf numFmtId="49" fontId="20" fillId="0" borderId="0" xfId="9" applyNumberFormat="1" applyFont="1" applyBorder="1" applyAlignment="1" applyProtection="1">
      <alignment horizontal="center" vertical="top"/>
    </xf>
    <xf numFmtId="0" fontId="20" fillId="0" borderId="0" xfId="9" applyFont="1" applyBorder="1" applyProtection="1"/>
    <xf numFmtId="43" fontId="20" fillId="0" borderId="0" xfId="11" applyFont="1" applyAlignment="1" applyProtection="1">
      <alignment horizontal="center"/>
    </xf>
    <xf numFmtId="0" fontId="20" fillId="0" borderId="0" xfId="9" applyFont="1" applyProtection="1"/>
    <xf numFmtId="49" fontId="27" fillId="2" borderId="0" xfId="9" applyNumberFormat="1" applyFont="1" applyFill="1" applyAlignment="1" applyProtection="1">
      <alignment horizontal="center" vertical="top"/>
    </xf>
    <xf numFmtId="0" fontId="27" fillId="2" borderId="0" xfId="9" applyFont="1" applyFill="1" applyAlignment="1" applyProtection="1">
      <alignment wrapText="1"/>
    </xf>
    <xf numFmtId="0" fontId="27" fillId="2" borderId="0" xfId="9" applyFont="1" applyFill="1" applyProtection="1"/>
    <xf numFmtId="43" fontId="27" fillId="2" borderId="0" xfId="11" applyFont="1" applyFill="1" applyAlignment="1" applyProtection="1">
      <alignment horizontal="center"/>
    </xf>
    <xf numFmtId="0" fontId="17" fillId="0" borderId="0" xfId="9" applyFont="1" applyProtection="1"/>
    <xf numFmtId="49" fontId="17" fillId="0" borderId="0" xfId="9" applyNumberFormat="1" applyFont="1" applyFill="1" applyBorder="1" applyAlignment="1" applyProtection="1">
      <alignment horizontal="center" vertical="top"/>
    </xf>
    <xf numFmtId="0" fontId="17" fillId="0" borderId="0" xfId="9" applyFont="1" applyFill="1" applyBorder="1" applyAlignment="1" applyProtection="1">
      <alignment wrapText="1"/>
    </xf>
    <xf numFmtId="0" fontId="17" fillId="0" borderId="0" xfId="9" applyFont="1" applyFill="1" applyProtection="1"/>
    <xf numFmtId="49" fontId="29" fillId="0" borderId="0" xfId="0" applyNumberFormat="1" applyFont="1" applyBorder="1" applyAlignment="1" applyProtection="1">
      <alignment horizontal="center" vertical="top" wrapText="1"/>
    </xf>
    <xf numFmtId="43" fontId="29" fillId="0" borderId="0" xfId="11" applyFont="1" applyAlignment="1" applyProtection="1">
      <alignment wrapText="1"/>
    </xf>
    <xf numFmtId="0" fontId="29" fillId="0" borderId="0" xfId="0" applyFont="1" applyAlignment="1" applyProtection="1">
      <alignment horizontal="center" wrapText="1"/>
    </xf>
    <xf numFmtId="49" fontId="27" fillId="2" borderId="5" xfId="9" applyNumberFormat="1" applyFont="1" applyFill="1" applyBorder="1" applyAlignment="1" applyProtection="1">
      <alignment horizontal="center" vertical="center"/>
    </xf>
    <xf numFmtId="0" fontId="27" fillId="2" borderId="5" xfId="9" applyFont="1" applyFill="1" applyBorder="1" applyAlignment="1" applyProtection="1">
      <alignment vertical="center" wrapText="1"/>
    </xf>
    <xf numFmtId="0" fontId="27" fillId="2" borderId="5" xfId="9" applyFont="1" applyFill="1" applyBorder="1" applyAlignment="1" applyProtection="1">
      <alignment vertical="center"/>
    </xf>
    <xf numFmtId="43" fontId="27" fillId="2" borderId="5" xfId="11" applyFont="1" applyFill="1" applyBorder="1" applyAlignment="1" applyProtection="1">
      <alignment horizontal="center" vertical="center"/>
    </xf>
    <xf numFmtId="0" fontId="8" fillId="0" borderId="0" xfId="9" applyFont="1" applyBorder="1" applyAlignment="1" applyProtection="1">
      <alignment vertical="center"/>
    </xf>
    <xf numFmtId="49" fontId="8" fillId="0" borderId="0" xfId="9" applyNumberFormat="1" applyFont="1" applyAlignment="1" applyProtection="1">
      <alignment horizontal="center" vertical="top"/>
    </xf>
    <xf numFmtId="0" fontId="7" fillId="0" borderId="0" xfId="9" applyFont="1" applyProtection="1"/>
    <xf numFmtId="43" fontId="7" fillId="0" borderId="0" xfId="11" applyFont="1" applyAlignment="1" applyProtection="1">
      <alignment horizontal="center"/>
    </xf>
    <xf numFmtId="49" fontId="7" fillId="0" borderId="0" xfId="9" applyNumberFormat="1" applyFont="1" applyAlignment="1" applyProtection="1">
      <alignment horizontal="center" vertical="top"/>
    </xf>
    <xf numFmtId="0" fontId="8" fillId="0" borderId="0" xfId="9" applyFont="1" applyBorder="1" applyProtection="1"/>
    <xf numFmtId="43" fontId="8" fillId="0" borderId="0" xfId="11" applyFont="1" applyBorder="1" applyAlignment="1" applyProtection="1">
      <alignment horizontal="center"/>
    </xf>
    <xf numFmtId="49" fontId="8" fillId="0" borderId="0" xfId="9" applyNumberFormat="1" applyFont="1" applyBorder="1" applyAlignment="1" applyProtection="1">
      <alignment horizontal="center" vertical="top"/>
    </xf>
    <xf numFmtId="0" fontId="29" fillId="0" borderId="0" xfId="0" applyFont="1" applyFill="1" applyAlignment="1" applyProtection="1">
      <alignment horizontal="justify" vertical="top" wrapText="1"/>
    </xf>
    <xf numFmtId="44" fontId="31" fillId="0" borderId="0" xfId="11" applyNumberFormat="1" applyFont="1" applyFill="1" applyBorder="1" applyAlignment="1" applyProtection="1">
      <alignment horizontal="center"/>
    </xf>
    <xf numFmtId="44" fontId="33" fillId="2" borderId="5" xfId="11" applyNumberFormat="1" applyFont="1" applyFill="1" applyBorder="1" applyAlignment="1" applyProtection="1">
      <alignment horizontal="center" vertical="center"/>
    </xf>
    <xf numFmtId="49" fontId="6" fillId="0" borderId="2" xfId="12" applyNumberFormat="1" applyFont="1" applyBorder="1" applyAlignment="1" applyProtection="1">
      <alignment horizontal="center" vertical="top"/>
    </xf>
    <xf numFmtId="0" fontId="6" fillId="0" borderId="2" xfId="12" applyFont="1" applyBorder="1" applyProtection="1"/>
    <xf numFmtId="43" fontId="6" fillId="0" borderId="2" xfId="13" applyFont="1" applyBorder="1" applyAlignment="1" applyProtection="1">
      <alignment horizontal="center"/>
    </xf>
    <xf numFmtId="49" fontId="24" fillId="0" borderId="0" xfId="12" applyNumberFormat="1" applyFont="1" applyBorder="1" applyAlignment="1" applyProtection="1">
      <alignment horizontal="center" vertical="top"/>
    </xf>
    <xf numFmtId="0" fontId="24" fillId="0" borderId="0" xfId="12" applyFont="1" applyBorder="1" applyAlignment="1" applyProtection="1">
      <alignment vertical="top"/>
    </xf>
    <xf numFmtId="0" fontId="18" fillId="0" borderId="0" xfId="12" applyFont="1" applyBorder="1" applyProtection="1"/>
    <xf numFmtId="43" fontId="18" fillId="0" borderId="0" xfId="13" applyFont="1" applyAlignment="1" applyProtection="1">
      <alignment horizontal="center"/>
    </xf>
    <xf numFmtId="0" fontId="19" fillId="0" borderId="0" xfId="12" applyFont="1" applyBorder="1" applyAlignment="1" applyProtection="1"/>
    <xf numFmtId="49" fontId="20" fillId="0" borderId="0" xfId="12" applyNumberFormat="1" applyFont="1" applyBorder="1" applyAlignment="1" applyProtection="1">
      <alignment horizontal="center" vertical="top"/>
    </xf>
    <xf numFmtId="0" fontId="20" fillId="0" borderId="0" xfId="12" applyFont="1" applyBorder="1" applyProtection="1"/>
    <xf numFmtId="43" fontId="20" fillId="0" borderId="0" xfId="13" applyFont="1" applyAlignment="1" applyProtection="1">
      <alignment horizontal="center"/>
    </xf>
    <xf numFmtId="49" fontId="27" fillId="2" borderId="0" xfId="12" applyNumberFormat="1" applyFont="1" applyFill="1" applyAlignment="1" applyProtection="1">
      <alignment horizontal="center" vertical="top"/>
    </xf>
    <xf numFmtId="0" fontId="27" fillId="2" borderId="0" xfId="12" applyFont="1" applyFill="1" applyAlignment="1" applyProtection="1">
      <alignment wrapText="1"/>
    </xf>
    <xf numFmtId="0" fontId="27" fillId="2" borderId="0" xfId="12" applyFont="1" applyFill="1" applyProtection="1"/>
    <xf numFmtId="43" fontId="27" fillId="2" borderId="0" xfId="13" applyFont="1" applyFill="1" applyAlignment="1" applyProtection="1">
      <alignment horizontal="center"/>
    </xf>
    <xf numFmtId="0" fontId="17" fillId="0" borderId="0" xfId="12" applyFont="1"/>
    <xf numFmtId="49" fontId="17" fillId="0" borderId="0" xfId="12" applyNumberFormat="1" applyFont="1" applyFill="1" applyBorder="1" applyAlignment="1" applyProtection="1">
      <alignment horizontal="center" vertical="top"/>
    </xf>
    <xf numFmtId="0" fontId="17" fillId="0" borderId="0" xfId="12" applyFont="1" applyFill="1" applyBorder="1" applyAlignment="1" applyProtection="1">
      <alignment wrapText="1"/>
    </xf>
    <xf numFmtId="0" fontId="17" fillId="0" borderId="0" xfId="12" applyFont="1" applyFill="1" applyBorder="1" applyProtection="1"/>
    <xf numFmtId="43" fontId="17" fillId="0" borderId="0" xfId="13" applyFont="1" applyFill="1" applyBorder="1" applyAlignment="1" applyProtection="1"/>
    <xf numFmtId="43" fontId="17" fillId="0" borderId="0" xfId="13" applyFont="1" applyFill="1" applyBorder="1" applyAlignment="1" applyProtection="1">
      <alignment horizontal="center"/>
    </xf>
    <xf numFmtId="49" fontId="29" fillId="0" borderId="0" xfId="3" applyNumberFormat="1" applyFont="1" applyBorder="1" applyAlignment="1" applyProtection="1">
      <alignment horizontal="center" vertical="top" wrapText="1"/>
    </xf>
    <xf numFmtId="0" fontId="35" fillId="0" borderId="0" xfId="3" applyFont="1" applyAlignment="1" applyProtection="1">
      <alignment horizontal="left" vertical="top" wrapText="1"/>
    </xf>
    <xf numFmtId="43" fontId="29" fillId="0" borderId="0" xfId="13" applyFont="1" applyAlignment="1" applyProtection="1">
      <alignment wrapText="1"/>
    </xf>
    <xf numFmtId="43" fontId="32" fillId="0" borderId="0" xfId="13" applyFont="1" applyFill="1" applyBorder="1" applyAlignment="1" applyProtection="1"/>
    <xf numFmtId="0" fontId="29" fillId="0" borderId="0" xfId="3" applyFont="1" applyAlignment="1" applyProtection="1">
      <alignment horizontal="left" vertical="top" wrapText="1"/>
    </xf>
    <xf numFmtId="43" fontId="31" fillId="0" borderId="0" xfId="13" applyFont="1" applyFill="1" applyBorder="1" applyAlignment="1" applyProtection="1">
      <alignment horizontal="center"/>
    </xf>
    <xf numFmtId="0" fontId="29" fillId="0" borderId="0" xfId="3" applyFont="1" applyFill="1" applyAlignment="1" applyProtection="1">
      <alignment horizontal="left" vertical="top" wrapText="1"/>
    </xf>
    <xf numFmtId="0" fontId="29" fillId="0" borderId="0" xfId="3" applyFont="1" applyAlignment="1" applyProtection="1">
      <alignment horizontal="center" wrapText="1"/>
    </xf>
    <xf numFmtId="0" fontId="29" fillId="0" borderId="0" xfId="3" applyFont="1" applyBorder="1" applyAlignment="1" applyProtection="1">
      <alignment horizontal="center" wrapText="1"/>
    </xf>
    <xf numFmtId="0" fontId="29" fillId="0" borderId="0" xfId="3" applyFont="1" applyAlignment="1" applyProtection="1">
      <alignment vertical="top" wrapText="1"/>
    </xf>
    <xf numFmtId="43" fontId="30" fillId="0" borderId="0" xfId="13" applyFont="1" applyAlignment="1" applyProtection="1"/>
    <xf numFmtId="0" fontId="35" fillId="0" borderId="6" xfId="3" applyFont="1" applyBorder="1" applyAlignment="1" applyProtection="1">
      <alignment vertical="top" wrapText="1"/>
    </xf>
    <xf numFmtId="0" fontId="35" fillId="0" borderId="6" xfId="3" applyFont="1" applyBorder="1" applyAlignment="1" applyProtection="1">
      <alignment horizontal="center" wrapText="1"/>
    </xf>
    <xf numFmtId="43" fontId="28" fillId="0" borderId="6" xfId="13" applyFont="1" applyBorder="1" applyAlignment="1" applyProtection="1"/>
    <xf numFmtId="43" fontId="38" fillId="0" borderId="6" xfId="13" applyFont="1" applyFill="1" applyBorder="1" applyAlignment="1" applyProtection="1">
      <alignment horizontal="center"/>
    </xf>
    <xf numFmtId="43" fontId="31" fillId="0" borderId="0" xfId="13" applyFont="1" applyFill="1" applyBorder="1" applyAlignment="1" applyProtection="1"/>
    <xf numFmtId="43" fontId="31" fillId="0" borderId="0" xfId="13" applyFont="1" applyFill="1" applyBorder="1" applyProtection="1"/>
    <xf numFmtId="49" fontId="27" fillId="2" borderId="5" xfId="12" applyNumberFormat="1" applyFont="1" applyFill="1" applyBorder="1" applyAlignment="1" applyProtection="1">
      <alignment horizontal="center" vertical="center"/>
    </xf>
    <xf numFmtId="0" fontId="27" fillId="2" borderId="5" xfId="12" applyFont="1" applyFill="1" applyBorder="1" applyAlignment="1" applyProtection="1">
      <alignment vertical="center" wrapText="1"/>
    </xf>
    <xf numFmtId="0" fontId="27" fillId="2" borderId="5" xfId="12" applyFont="1" applyFill="1" applyBorder="1" applyAlignment="1" applyProtection="1">
      <alignment vertical="center"/>
    </xf>
    <xf numFmtId="43" fontId="27" fillId="2" borderId="5" xfId="13" applyFont="1" applyFill="1" applyBorder="1" applyAlignment="1" applyProtection="1">
      <alignment horizontal="center" vertical="center"/>
    </xf>
    <xf numFmtId="43" fontId="33" fillId="2" borderId="5" xfId="13" applyFont="1" applyFill="1" applyBorder="1" applyAlignment="1" applyProtection="1">
      <alignment horizontal="center" vertical="center"/>
    </xf>
    <xf numFmtId="0" fontId="6" fillId="0" borderId="0" xfId="12" applyFont="1" applyProtection="1"/>
    <xf numFmtId="0" fontId="6" fillId="0" borderId="0" xfId="12" applyFont="1" applyBorder="1" applyProtection="1"/>
    <xf numFmtId="43" fontId="6" fillId="0" borderId="0" xfId="13" applyFont="1" applyBorder="1" applyAlignment="1" applyProtection="1">
      <alignment horizontal="center"/>
    </xf>
    <xf numFmtId="49" fontId="6" fillId="0" borderId="0" xfId="12" applyNumberFormat="1" applyFont="1" applyBorder="1" applyAlignment="1" applyProtection="1">
      <alignment horizontal="center" vertical="top"/>
    </xf>
    <xf numFmtId="0" fontId="18" fillId="0" borderId="0" xfId="12" applyFont="1" applyProtection="1"/>
    <xf numFmtId="0" fontId="20" fillId="0" borderId="0" xfId="12" applyFont="1" applyProtection="1"/>
    <xf numFmtId="0" fontId="17" fillId="0" borderId="0" xfId="12" applyFont="1" applyProtection="1"/>
    <xf numFmtId="0" fontId="17" fillId="0" borderId="0" xfId="12" applyFont="1" applyFill="1" applyProtection="1"/>
    <xf numFmtId="0" fontId="26" fillId="0" borderId="0" xfId="12" applyFont="1" applyProtection="1"/>
    <xf numFmtId="0" fontId="6" fillId="0" borderId="0" xfId="12" applyFont="1" applyBorder="1" applyAlignment="1" applyProtection="1">
      <alignment vertical="center"/>
    </xf>
    <xf numFmtId="49" fontId="6" fillId="0" borderId="0" xfId="12" applyNumberFormat="1" applyFont="1" applyAlignment="1" applyProtection="1">
      <alignment horizontal="center" vertical="top"/>
    </xf>
    <xf numFmtId="43" fontId="6" fillId="0" borderId="0" xfId="13" applyFont="1" applyAlignment="1" applyProtection="1">
      <alignment horizontal="center"/>
    </xf>
    <xf numFmtId="43" fontId="36" fillId="0" borderId="0" xfId="13" applyFont="1" applyFill="1" applyBorder="1" applyAlignment="1" applyProtection="1">
      <alignment horizontal="center"/>
    </xf>
    <xf numFmtId="43" fontId="32" fillId="0" borderId="0" xfId="13" applyFont="1" applyFill="1" applyBorder="1" applyAlignment="1" applyProtection="1">
      <alignment horizontal="center"/>
    </xf>
    <xf numFmtId="43" fontId="36" fillId="0" borderId="6" xfId="13" applyFont="1" applyFill="1" applyBorder="1" applyAlignment="1" applyProtection="1">
      <alignment horizontal="center"/>
    </xf>
    <xf numFmtId="0" fontId="35" fillId="0" borderId="0" xfId="3" applyFont="1" applyBorder="1" applyAlignment="1" applyProtection="1">
      <alignment vertical="top" wrapText="1"/>
    </xf>
    <xf numFmtId="0" fontId="35" fillId="0" borderId="0" xfId="3" applyFont="1" applyBorder="1" applyAlignment="1" applyProtection="1">
      <alignment horizontal="center" wrapText="1"/>
    </xf>
    <xf numFmtId="0" fontId="24" fillId="0" borderId="0" xfId="12" applyFont="1" applyBorder="1" applyProtection="1"/>
    <xf numFmtId="0" fontId="30" fillId="0" borderId="0" xfId="12" applyFont="1" applyAlignment="1" applyProtection="1">
      <alignment horizontal="center"/>
    </xf>
    <xf numFmtId="43" fontId="38" fillId="0" borderId="0" xfId="13" applyFont="1" applyFill="1" applyBorder="1" applyAlignment="1" applyProtection="1">
      <alignment horizontal="center"/>
    </xf>
    <xf numFmtId="0" fontId="34" fillId="0" borderId="0" xfId="12" applyFont="1" applyProtection="1"/>
    <xf numFmtId="43" fontId="28" fillId="0" borderId="0" xfId="13" applyFont="1" applyBorder="1" applyAlignment="1" applyProtection="1"/>
    <xf numFmtId="0" fontId="39" fillId="0" borderId="0" xfId="3" applyFont="1" applyAlignment="1" applyProtection="1">
      <alignment vertical="top" wrapText="1"/>
    </xf>
    <xf numFmtId="49" fontId="27" fillId="2" borderId="7" xfId="12" applyNumberFormat="1" applyFont="1" applyFill="1" applyBorder="1" applyAlignment="1" applyProtection="1">
      <alignment horizontal="center" vertical="center"/>
    </xf>
    <xf numFmtId="0" fontId="27" fillId="2" borderId="7" xfId="12" applyFont="1" applyFill="1" applyBorder="1" applyAlignment="1" applyProtection="1">
      <alignment vertical="center" wrapText="1"/>
    </xf>
    <xf numFmtId="0" fontId="27" fillId="2" borderId="7" xfId="12" applyFont="1" applyFill="1" applyBorder="1" applyAlignment="1" applyProtection="1">
      <alignment vertical="center"/>
    </xf>
    <xf numFmtId="43" fontId="27" fillId="2" borderId="7" xfId="13" applyFont="1" applyFill="1" applyBorder="1" applyAlignment="1" applyProtection="1">
      <alignment horizontal="center" vertical="center"/>
    </xf>
    <xf numFmtId="43" fontId="33" fillId="2" borderId="7" xfId="13" applyFont="1" applyFill="1" applyBorder="1" applyAlignment="1" applyProtection="1">
      <alignment horizontal="center" vertical="center"/>
    </xf>
    <xf numFmtId="49" fontId="29" fillId="0" borderId="7" xfId="3" applyNumberFormat="1" applyFont="1" applyBorder="1" applyAlignment="1" applyProtection="1">
      <alignment horizontal="center" vertical="top" wrapText="1"/>
    </xf>
    <xf numFmtId="0" fontId="35" fillId="0" borderId="7" xfId="3" applyFont="1" applyBorder="1" applyAlignment="1" applyProtection="1">
      <alignment vertical="top" wrapText="1"/>
    </xf>
    <xf numFmtId="0" fontId="35" fillId="0" borderId="7" xfId="3" applyFont="1" applyBorder="1" applyAlignment="1" applyProtection="1">
      <alignment horizontal="center" wrapText="1"/>
    </xf>
    <xf numFmtId="43" fontId="35" fillId="0" borderId="7" xfId="13" applyFont="1" applyBorder="1" applyAlignment="1" applyProtection="1"/>
    <xf numFmtId="43" fontId="36" fillId="0" borderId="7" xfId="13" applyFont="1" applyFill="1" applyBorder="1" applyAlignment="1" applyProtection="1">
      <alignment horizontal="center"/>
    </xf>
    <xf numFmtId="0" fontId="28" fillId="0" borderId="0" xfId="12" applyFont="1" applyProtection="1"/>
    <xf numFmtId="49" fontId="30" fillId="0" borderId="0" xfId="12" applyNumberFormat="1" applyFont="1" applyAlignment="1" applyProtection="1">
      <alignment horizontal="center" vertical="top"/>
    </xf>
    <xf numFmtId="0" fontId="24" fillId="4" borderId="0" xfId="12" applyFont="1" applyFill="1" applyBorder="1" applyAlignment="1" applyProtection="1">
      <alignment vertical="top"/>
    </xf>
    <xf numFmtId="0" fontId="35" fillId="8" borderId="0" xfId="3" applyFont="1" applyFill="1" applyAlignment="1" applyProtection="1">
      <alignment horizontal="left" vertical="top" wrapText="1"/>
    </xf>
    <xf numFmtId="0" fontId="35" fillId="6" borderId="0" xfId="3" applyFont="1" applyFill="1" applyAlignment="1" applyProtection="1">
      <alignment horizontal="left" vertical="top" wrapText="1"/>
    </xf>
    <xf numFmtId="0" fontId="21" fillId="0" borderId="0" xfId="9" applyNumberFormat="1" applyFont="1" applyFill="1" applyBorder="1" applyAlignment="1">
      <alignment horizontal="left" wrapText="1"/>
    </xf>
    <xf numFmtId="0" fontId="30" fillId="0" borderId="0" xfId="12" applyFont="1" applyBorder="1" applyAlignment="1" applyProtection="1">
      <alignment horizontal="left" vertical="top" wrapText="1"/>
    </xf>
    <xf numFmtId="43" fontId="4" fillId="0" borderId="0" xfId="13" applyFont="1" applyAlignment="1" applyProtection="1">
      <alignment horizontal="center"/>
    </xf>
    <xf numFmtId="49" fontId="4" fillId="0" borderId="0" xfId="12" applyNumberFormat="1" applyFont="1" applyAlignment="1" applyProtection="1">
      <alignment horizontal="center" vertical="top"/>
    </xf>
    <xf numFmtId="0" fontId="4" fillId="0" borderId="0" xfId="12" applyFont="1" applyProtection="1"/>
    <xf numFmtId="49" fontId="4" fillId="8" borderId="0" xfId="12" applyNumberFormat="1" applyFont="1" applyFill="1" applyAlignment="1" applyProtection="1">
      <alignment horizontal="center" vertical="top"/>
    </xf>
    <xf numFmtId="0" fontId="28" fillId="8" borderId="0" xfId="12" applyFont="1" applyFill="1" applyProtection="1"/>
    <xf numFmtId="0" fontId="4" fillId="8" borderId="0" xfId="12" applyFont="1" applyFill="1" applyProtection="1"/>
    <xf numFmtId="43" fontId="4" fillId="8" borderId="0" xfId="13" applyFont="1" applyFill="1" applyAlignment="1" applyProtection="1">
      <alignment horizontal="center"/>
    </xf>
    <xf numFmtId="0" fontId="28" fillId="6" borderId="0" xfId="12" applyFont="1" applyFill="1" applyProtection="1"/>
    <xf numFmtId="43" fontId="4" fillId="6" borderId="0" xfId="13" applyFont="1" applyFill="1" applyAlignment="1" applyProtection="1">
      <alignment horizontal="center"/>
    </xf>
    <xf numFmtId="43" fontId="30" fillId="0" borderId="0" xfId="13" applyFont="1" applyAlignment="1" applyProtection="1">
      <alignment horizontal="center"/>
    </xf>
    <xf numFmtId="49" fontId="29" fillId="0" borderId="0" xfId="3" applyNumberFormat="1" applyFont="1" applyBorder="1" applyAlignment="1" applyProtection="1">
      <alignment horizontal="center" vertical="center" wrapText="1"/>
    </xf>
    <xf numFmtId="0" fontId="29" fillId="0" borderId="0" xfId="3" applyFont="1" applyAlignment="1" applyProtection="1">
      <alignment vertical="center" wrapText="1"/>
    </xf>
    <xf numFmtId="0" fontId="29" fillId="0" borderId="0" xfId="3" applyFont="1" applyBorder="1" applyAlignment="1" applyProtection="1">
      <alignment horizontal="center" vertical="center" wrapText="1"/>
    </xf>
    <xf numFmtId="43" fontId="30" fillId="0" borderId="0" xfId="13" applyFont="1" applyAlignment="1" applyProtection="1">
      <alignment vertical="center"/>
    </xf>
    <xf numFmtId="0" fontId="4" fillId="0" borderId="0" xfId="12" applyFont="1" applyBorder="1" applyProtection="1"/>
    <xf numFmtId="43" fontId="4" fillId="0" borderId="0" xfId="13" applyFont="1" applyBorder="1" applyAlignment="1" applyProtection="1">
      <alignment horizontal="center"/>
    </xf>
    <xf numFmtId="0" fontId="29" fillId="0" borderId="0" xfId="3" applyFont="1" applyAlignment="1" applyProtection="1">
      <alignment horizontal="center" vertical="center" wrapText="1"/>
    </xf>
    <xf numFmtId="43" fontId="29" fillId="0" borderId="0" xfId="13" applyFont="1" applyAlignment="1" applyProtection="1">
      <alignment vertical="center" wrapText="1"/>
    </xf>
    <xf numFmtId="43" fontId="29" fillId="0" borderId="0" xfId="13" applyFont="1" applyAlignment="1" applyProtection="1">
      <alignment vertical="center"/>
    </xf>
    <xf numFmtId="0" fontId="29" fillId="0" borderId="0" xfId="12" applyFont="1" applyAlignment="1" applyProtection="1">
      <alignment horizontal="center" vertical="center"/>
    </xf>
    <xf numFmtId="43" fontId="29" fillId="0" borderId="0" xfId="13" applyFont="1" applyAlignment="1" applyProtection="1">
      <alignment horizontal="center" vertical="center" wrapText="1"/>
    </xf>
    <xf numFmtId="0" fontId="35" fillId="0" borderId="6" xfId="3" applyFont="1" applyBorder="1" applyAlignment="1" applyProtection="1">
      <alignment horizontal="center" vertical="center" wrapText="1"/>
    </xf>
    <xf numFmtId="43" fontId="28" fillId="0" borderId="6" xfId="13" applyFont="1" applyBorder="1" applyAlignment="1" applyProtection="1">
      <alignment vertical="center"/>
    </xf>
    <xf numFmtId="43" fontId="30" fillId="0" borderId="0" xfId="13" applyFont="1" applyAlignment="1" applyProtection="1">
      <alignment horizontal="center" vertical="center"/>
    </xf>
    <xf numFmtId="43" fontId="30" fillId="0" borderId="0" xfId="13" applyFont="1" applyAlignment="1" applyProtection="1">
      <alignment horizontal="center" vertical="center" wrapText="1"/>
    </xf>
    <xf numFmtId="43" fontId="29" fillId="0" borderId="0" xfId="13" applyFont="1" applyAlignment="1" applyProtection="1">
      <alignment horizontal="center" vertical="center"/>
    </xf>
    <xf numFmtId="0" fontId="29" fillId="0" borderId="0" xfId="0" applyFont="1" applyAlignment="1" applyProtection="1">
      <alignment horizontal="center" vertical="center" wrapText="1"/>
    </xf>
    <xf numFmtId="44" fontId="31" fillId="0" borderId="0" xfId="11" applyNumberFormat="1" applyFont="1" applyFill="1" applyBorder="1" applyAlignment="1" applyProtection="1">
      <alignment horizontal="center" vertical="center"/>
    </xf>
    <xf numFmtId="43" fontId="17" fillId="0" borderId="0" xfId="11" applyFont="1" applyFill="1" applyBorder="1" applyAlignment="1" applyProtection="1">
      <alignment horizontal="center" vertical="center"/>
    </xf>
    <xf numFmtId="43" fontId="29" fillId="0" borderId="0" xfId="11" applyFont="1" applyAlignment="1" applyProtection="1">
      <alignment horizontal="center" vertical="center" wrapText="1"/>
    </xf>
    <xf numFmtId="0" fontId="17" fillId="0" borderId="0" xfId="9" applyFont="1" applyFill="1" applyBorder="1" applyAlignment="1" applyProtection="1">
      <alignment horizontal="center" vertical="center"/>
    </xf>
    <xf numFmtId="0" fontId="17" fillId="0" borderId="0" xfId="12" applyFont="1" applyAlignment="1" applyProtection="1">
      <alignment horizontal="center" vertical="center"/>
    </xf>
    <xf numFmtId="43" fontId="35" fillId="0" borderId="6" xfId="13" applyFont="1" applyBorder="1" applyAlignment="1" applyProtection="1">
      <alignment horizontal="center" vertical="center"/>
    </xf>
    <xf numFmtId="0" fontId="35" fillId="0" borderId="0" xfId="3" applyFont="1" applyBorder="1" applyAlignment="1" applyProtection="1">
      <alignment horizontal="center" vertical="center" wrapText="1"/>
    </xf>
    <xf numFmtId="43" fontId="35" fillId="0" borderId="0" xfId="13" applyFont="1" applyBorder="1" applyAlignment="1" applyProtection="1">
      <alignment horizontal="center" vertical="center"/>
    </xf>
    <xf numFmtId="0" fontId="6" fillId="0" borderId="0" xfId="12" applyFont="1" applyAlignment="1" applyProtection="1">
      <alignment horizontal="center" vertical="center"/>
    </xf>
    <xf numFmtId="43" fontId="6" fillId="0" borderId="0" xfId="13" applyFont="1" applyAlignment="1" applyProtection="1">
      <alignment horizontal="center" vertical="center"/>
    </xf>
    <xf numFmtId="49" fontId="27" fillId="0" borderId="0" xfId="12" applyNumberFormat="1" applyFont="1" applyFill="1" applyAlignment="1" applyProtection="1">
      <alignment horizontal="center" vertical="top"/>
    </xf>
    <xf numFmtId="10" fontId="4" fillId="0" borderId="0" xfId="12" applyNumberFormat="1" applyFont="1" applyProtection="1"/>
    <xf numFmtId="10" fontId="4" fillId="8" borderId="0" xfId="12" applyNumberFormat="1" applyFont="1" applyFill="1" applyProtection="1"/>
    <xf numFmtId="10" fontId="4" fillId="6" borderId="0" xfId="12" applyNumberFormat="1" applyFont="1" applyFill="1" applyProtection="1"/>
    <xf numFmtId="43" fontId="29" fillId="11" borderId="0" xfId="13" applyFont="1" applyFill="1" applyAlignment="1" applyProtection="1">
      <protection locked="0"/>
    </xf>
    <xf numFmtId="43" fontId="30" fillId="11" borderId="0" xfId="13" applyFont="1" applyFill="1" applyAlignment="1" applyProtection="1">
      <protection locked="0"/>
    </xf>
    <xf numFmtId="43" fontId="31" fillId="11" borderId="0" xfId="13" applyFont="1" applyFill="1" applyBorder="1" applyAlignment="1" applyProtection="1">
      <protection locked="0"/>
    </xf>
    <xf numFmtId="44" fontId="29" fillId="11" borderId="0" xfId="11" applyNumberFormat="1" applyFont="1" applyFill="1" applyAlignment="1" applyProtection="1">
      <alignment horizontal="center" vertical="center"/>
      <protection locked="0"/>
    </xf>
    <xf numFmtId="165" fontId="6" fillId="0" borderId="2" xfId="13" applyNumberFormat="1" applyFont="1" applyBorder="1" applyAlignment="1" applyProtection="1">
      <alignment horizontal="center"/>
    </xf>
    <xf numFmtId="165" fontId="19" fillId="0" borderId="0" xfId="12" applyNumberFormat="1" applyFont="1" applyBorder="1" applyAlignment="1" applyProtection="1"/>
    <xf numFmtId="165" fontId="27" fillId="2" borderId="0" xfId="13" applyNumberFormat="1" applyFont="1" applyFill="1" applyAlignment="1" applyProtection="1">
      <alignment horizontal="center"/>
    </xf>
    <xf numFmtId="165" fontId="17" fillId="0" borderId="0" xfId="13" applyNumberFormat="1" applyFont="1" applyFill="1" applyBorder="1" applyAlignment="1" applyProtection="1">
      <alignment horizontal="center"/>
    </xf>
    <xf numFmtId="165" fontId="32" fillId="0" borderId="0" xfId="13" applyNumberFormat="1" applyFont="1" applyFill="1" applyBorder="1" applyAlignment="1" applyProtection="1">
      <alignment horizontal="center"/>
    </xf>
    <xf numFmtId="165" fontId="36" fillId="0" borderId="7" xfId="13" applyNumberFormat="1" applyFont="1" applyFill="1" applyBorder="1" applyAlignment="1" applyProtection="1">
      <alignment horizontal="center"/>
    </xf>
    <xf numFmtId="165" fontId="6" fillId="0" borderId="0" xfId="13" applyNumberFormat="1" applyFont="1" applyAlignment="1" applyProtection="1">
      <alignment horizontal="center"/>
    </xf>
    <xf numFmtId="165" fontId="24" fillId="4" borderId="0" xfId="12" applyNumberFormat="1" applyFont="1" applyFill="1" applyBorder="1" applyAlignment="1" applyProtection="1">
      <alignment vertical="top"/>
    </xf>
    <xf numFmtId="165" fontId="37" fillId="0" borderId="0" xfId="13" applyNumberFormat="1" applyFont="1" applyFill="1" applyBorder="1" applyAlignment="1" applyProtection="1">
      <alignment horizontal="center"/>
    </xf>
    <xf numFmtId="165" fontId="31" fillId="0" borderId="0" xfId="13" applyNumberFormat="1" applyFont="1" applyFill="1" applyBorder="1" applyAlignment="1" applyProtection="1">
      <alignment horizontal="center"/>
    </xf>
    <xf numFmtId="165" fontId="31" fillId="0" borderId="0" xfId="13" applyNumberFormat="1" applyFont="1" applyFill="1" applyBorder="1" applyProtection="1"/>
    <xf numFmtId="166" fontId="36" fillId="0" borderId="0" xfId="13" applyNumberFormat="1" applyFont="1" applyFill="1" applyBorder="1" applyAlignment="1" applyProtection="1"/>
    <xf numFmtId="166" fontId="32" fillId="0" borderId="0" xfId="13" applyNumberFormat="1" applyFont="1" applyFill="1" applyBorder="1" applyAlignment="1" applyProtection="1">
      <alignment horizontal="center"/>
    </xf>
    <xf numFmtId="166" fontId="38" fillId="0" borderId="6" xfId="13" applyNumberFormat="1" applyFont="1" applyFill="1" applyBorder="1" applyAlignment="1" applyProtection="1">
      <alignment horizontal="center"/>
    </xf>
    <xf numFmtId="166" fontId="31" fillId="0" borderId="0" xfId="13" applyNumberFormat="1" applyFont="1" applyFill="1" applyBorder="1" applyAlignment="1" applyProtection="1">
      <alignment horizontal="center"/>
    </xf>
    <xf numFmtId="43" fontId="36" fillId="0" borderId="0" xfId="13" applyNumberFormat="1" applyFont="1" applyFill="1" applyBorder="1" applyAlignment="1" applyProtection="1">
      <alignment horizontal="center"/>
    </xf>
    <xf numFmtId="43" fontId="27" fillId="2" borderId="7" xfId="13" applyNumberFormat="1" applyFont="1" applyFill="1" applyBorder="1" applyAlignment="1" applyProtection="1">
      <alignment horizontal="center" vertical="center"/>
    </xf>
    <xf numFmtId="43" fontId="32" fillId="0" borderId="0" xfId="13" applyNumberFormat="1" applyFont="1" applyFill="1" applyBorder="1" applyAlignment="1" applyProtection="1">
      <alignment horizontal="center"/>
    </xf>
    <xf numFmtId="43" fontId="27" fillId="2" borderId="5" xfId="13" applyNumberFormat="1" applyFont="1" applyFill="1" applyBorder="1" applyAlignment="1" applyProtection="1">
      <alignment horizontal="center" vertical="center"/>
    </xf>
    <xf numFmtId="43" fontId="17" fillId="0" borderId="0" xfId="12" applyNumberFormat="1" applyFont="1" applyProtection="1"/>
    <xf numFmtId="166" fontId="17" fillId="0" borderId="0" xfId="12" applyNumberFormat="1" applyFont="1" applyProtection="1"/>
    <xf numFmtId="44" fontId="8" fillId="0" borderId="0" xfId="9" applyNumberFormat="1" applyFont="1" applyProtection="1"/>
    <xf numFmtId="43" fontId="6" fillId="0" borderId="0" xfId="12" applyNumberFormat="1" applyFont="1" applyProtection="1"/>
    <xf numFmtId="0" fontId="21" fillId="0" borderId="0" xfId="9" applyFont="1" applyFill="1" applyBorder="1" applyAlignment="1">
      <alignment horizontal="left" wrapText="1"/>
    </xf>
    <xf numFmtId="0" fontId="17" fillId="0" borderId="0" xfId="9" applyFont="1" applyAlignment="1">
      <alignment wrapText="1"/>
    </xf>
    <xf numFmtId="0" fontId="19" fillId="0" borderId="0" xfId="9" applyFont="1" applyBorder="1" applyAlignment="1">
      <alignment horizontal="right"/>
    </xf>
    <xf numFmtId="0" fontId="28" fillId="0" borderId="0" xfId="12" applyFont="1" applyBorder="1" applyAlignment="1" applyProtection="1">
      <alignment horizontal="justify" vertical="top" wrapText="1"/>
    </xf>
    <xf numFmtId="0" fontId="17" fillId="2" borderId="0" xfId="12" applyFont="1" applyFill="1" applyAlignment="1" applyProtection="1">
      <alignment wrapText="1"/>
    </xf>
    <xf numFmtId="43" fontId="17" fillId="2" borderId="0" xfId="13" applyFont="1" applyFill="1" applyAlignment="1" applyProtection="1">
      <alignment horizontal="center"/>
    </xf>
    <xf numFmtId="49" fontId="4" fillId="0" borderId="0" xfId="12" applyNumberFormat="1" applyFont="1" applyFill="1" applyAlignment="1" applyProtection="1">
      <alignment horizontal="center" vertical="top"/>
    </xf>
    <xf numFmtId="49" fontId="4" fillId="6" borderId="0" xfId="12" applyNumberFormat="1" applyFont="1" applyFill="1" applyAlignment="1" applyProtection="1">
      <alignment horizontal="center" vertical="top"/>
    </xf>
    <xf numFmtId="49" fontId="2" fillId="6" borderId="0" xfId="12" applyNumberFormat="1" applyFont="1" applyFill="1" applyAlignment="1" applyProtection="1">
      <alignment horizontal="center" vertical="top"/>
    </xf>
    <xf numFmtId="0" fontId="1" fillId="0" borderId="0" xfId="12" applyFont="1" applyProtection="1"/>
    <xf numFmtId="43" fontId="21" fillId="0" borderId="0" xfId="13" applyNumberFormat="1" applyFont="1"/>
    <xf numFmtId="0" fontId="21" fillId="3" borderId="1" xfId="9" applyFont="1" applyFill="1" applyBorder="1" applyAlignment="1">
      <alignment horizontal="center" vertical="top"/>
    </xf>
    <xf numFmtId="44" fontId="21" fillId="3" borderId="1" xfId="10" applyNumberFormat="1" applyFont="1" applyFill="1" applyBorder="1" applyAlignment="1"/>
    <xf numFmtId="0" fontId="22" fillId="3" borderId="1" xfId="9" applyFont="1" applyFill="1" applyBorder="1" applyAlignment="1"/>
    <xf numFmtId="44" fontId="22" fillId="3" borderId="1" xfId="10" applyNumberFormat="1" applyFont="1" applyFill="1" applyBorder="1" applyAlignment="1"/>
    <xf numFmtId="0" fontId="23" fillId="0" borderId="0" xfId="9" applyFont="1" applyBorder="1" applyAlignment="1">
      <alignment vertical="top" wrapText="1"/>
    </xf>
    <xf numFmtId="43" fontId="29" fillId="0" borderId="0" xfId="13" applyFont="1" applyAlignment="1" applyProtection="1"/>
    <xf numFmtId="0" fontId="30" fillId="0" borderId="0" xfId="12" applyFont="1" applyProtection="1"/>
    <xf numFmtId="9" fontId="30" fillId="0" borderId="0" xfId="15" applyFont="1" applyAlignment="1" applyProtection="1">
      <alignment horizontal="center"/>
    </xf>
    <xf numFmtId="0" fontId="9" fillId="0" borderId="0" xfId="9" applyNumberFormat="1" applyProtection="1"/>
    <xf numFmtId="167" fontId="29" fillId="0" borderId="0" xfId="13" applyNumberFormat="1" applyFont="1" applyProtection="1"/>
    <xf numFmtId="0" fontId="9" fillId="0" borderId="0" xfId="9" applyProtection="1"/>
    <xf numFmtId="0" fontId="6" fillId="0" borderId="0" xfId="12" applyFont="1" applyAlignment="1" applyProtection="1">
      <alignment vertical="center"/>
    </xf>
    <xf numFmtId="0" fontId="0" fillId="0" borderId="0" xfId="0" applyProtection="1"/>
    <xf numFmtId="0" fontId="0" fillId="0" borderId="0" xfId="0" applyAlignment="1" applyProtection="1">
      <alignment horizontal="center" vertical="center"/>
    </xf>
    <xf numFmtId="0" fontId="0" fillId="0" borderId="0" xfId="0" applyAlignment="1" applyProtection="1">
      <alignment horizontal="center" vertical="center" wrapText="1"/>
    </xf>
    <xf numFmtId="166" fontId="0" fillId="0" borderId="0" xfId="0" applyNumberFormat="1" applyProtection="1"/>
    <xf numFmtId="43" fontId="29" fillId="0" borderId="0" xfId="13" applyFont="1" applyProtection="1"/>
    <xf numFmtId="10" fontId="30" fillId="0" borderId="0" xfId="15" applyNumberFormat="1" applyFont="1" applyAlignment="1" applyProtection="1">
      <alignment horizontal="center"/>
    </xf>
    <xf numFmtId="43" fontId="29" fillId="0" borderId="0" xfId="13" applyFont="1" applyAlignment="1" applyProtection="1">
      <alignment horizontal="center"/>
    </xf>
    <xf numFmtId="44" fontId="29" fillId="0" borderId="0" xfId="11" applyNumberFormat="1" applyFont="1" applyAlignment="1" applyProtection="1"/>
    <xf numFmtId="44" fontId="29" fillId="0" borderId="0" xfId="11" applyNumberFormat="1" applyFont="1" applyAlignment="1" applyProtection="1">
      <alignment horizontal="center" vertical="center"/>
    </xf>
    <xf numFmtId="43" fontId="38" fillId="0" borderId="0" xfId="13" applyFont="1" applyFill="1" applyBorder="1" applyAlignment="1" applyProtection="1"/>
    <xf numFmtId="43" fontId="35" fillId="0" borderId="6" xfId="13" applyFont="1" applyBorder="1" applyAlignment="1" applyProtection="1"/>
    <xf numFmtId="43" fontId="35" fillId="0" borderId="0" xfId="13" applyFont="1" applyBorder="1" applyAlignment="1" applyProtection="1"/>
    <xf numFmtId="43" fontId="36" fillId="0" borderId="0" xfId="13" applyFont="1" applyFill="1" applyBorder="1" applyAlignment="1" applyProtection="1"/>
    <xf numFmtId="43" fontId="31" fillId="0" borderId="0" xfId="11" applyNumberFormat="1" applyFont="1" applyFill="1" applyBorder="1" applyAlignment="1" applyProtection="1">
      <alignment horizontal="center" vertical="center"/>
    </xf>
    <xf numFmtId="43" fontId="27" fillId="2" borderId="5" xfId="11" applyNumberFormat="1" applyFont="1" applyFill="1" applyBorder="1" applyAlignment="1" applyProtection="1">
      <alignment horizontal="center" vertical="center"/>
    </xf>
    <xf numFmtId="49" fontId="30" fillId="0" borderId="0" xfId="12" applyNumberFormat="1" applyFont="1" applyFill="1" applyAlignment="1" applyProtection="1">
      <alignment horizontal="center" vertical="top"/>
    </xf>
    <xf numFmtId="49" fontId="29" fillId="0" borderId="0" xfId="3" applyNumberFormat="1" applyFont="1" applyFill="1" applyBorder="1" applyAlignment="1" applyProtection="1">
      <alignment horizontal="center" vertical="top" wrapText="1"/>
    </xf>
    <xf numFmtId="49" fontId="6" fillId="0" borderId="0" xfId="12" applyNumberFormat="1" applyFont="1" applyFill="1" applyAlignment="1" applyProtection="1">
      <alignment horizontal="center" vertical="top"/>
    </xf>
    <xf numFmtId="49" fontId="5" fillId="0" borderId="0" xfId="12" applyNumberFormat="1" applyFont="1" applyFill="1" applyAlignment="1" applyProtection="1">
      <alignment horizontal="center" vertical="top"/>
    </xf>
    <xf numFmtId="0" fontId="23" fillId="0" borderId="0" xfId="9" applyFont="1" applyBorder="1" applyAlignment="1">
      <alignment vertical="top" wrapText="1"/>
    </xf>
    <xf numFmtId="0" fontId="19" fillId="0" borderId="0" xfId="9" applyFont="1" applyBorder="1" applyAlignment="1">
      <alignment horizontal="right"/>
    </xf>
    <xf numFmtId="0" fontId="28" fillId="0" borderId="0" xfId="12" applyFont="1" applyBorder="1" applyAlignment="1" applyProtection="1">
      <alignment horizontal="justify" vertical="top" wrapText="1"/>
    </xf>
    <xf numFmtId="0" fontId="24" fillId="5" borderId="0" xfId="12" applyFont="1" applyFill="1" applyBorder="1" applyAlignment="1" applyProtection="1">
      <alignment horizontal="left" vertical="top"/>
    </xf>
    <xf numFmtId="0" fontId="24" fillId="7" borderId="0" xfId="12" applyFont="1" applyFill="1" applyBorder="1" applyAlignment="1" applyProtection="1">
      <alignment horizontal="left" vertical="top"/>
    </xf>
    <xf numFmtId="0" fontId="24" fillId="12" borderId="0" xfId="12" applyFont="1" applyFill="1" applyBorder="1" applyAlignment="1" applyProtection="1">
      <alignment horizontal="left" vertical="top"/>
    </xf>
    <xf numFmtId="0" fontId="24" fillId="9" borderId="0" xfId="12" applyFont="1" applyFill="1" applyBorder="1" applyAlignment="1" applyProtection="1">
      <alignment horizontal="left" vertical="top"/>
    </xf>
    <xf numFmtId="0" fontId="24" fillId="10" borderId="0" xfId="12" applyFont="1" applyFill="1" applyBorder="1" applyAlignment="1" applyProtection="1">
      <alignment horizontal="left" vertical="top"/>
    </xf>
  </cellXfs>
  <cellStyles count="17">
    <cellStyle name="Comma 2" xfId="13"/>
    <cellStyle name="Euro" xfId="1"/>
    <cellStyle name="Komma0" xfId="2"/>
    <cellStyle name="Navadno" xfId="0" builtinId="0"/>
    <cellStyle name="Navadno 2" xfId="9"/>
    <cellStyle name="Navadno 2 2" xfId="12"/>
    <cellStyle name="Navadno 2 2 2" xfId="16"/>
    <cellStyle name="Normal 2" xfId="3"/>
    <cellStyle name="Normal 2 3" xfId="4"/>
    <cellStyle name="Normal 3" xfId="5"/>
    <cellStyle name="Normal 4" xfId="6"/>
    <cellStyle name="Odstotek" xfId="15" builtinId="5"/>
    <cellStyle name="pos" xfId="7"/>
    <cellStyle name="Slog 1" xfId="8"/>
    <cellStyle name="Vejica" xfId="11" builtinId="3"/>
    <cellStyle name="Vejica 2" xfId="10"/>
    <cellStyle name="Vejica 2 2" xfId="14"/>
  </cellStyles>
  <dxfs count="0"/>
  <tableStyles count="0" defaultTableStyle="TableStyleMedium9" defaultPivotStyle="PivotStyleLight16"/>
  <colors>
    <mruColors>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6"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VA STRAN"/>
      <sheetName val="SKUPNA REKAPITULACIJA "/>
      <sheetName val="REK. G"/>
      <sheetName val="I.PRIP.DELA"/>
      <sheetName val="II. KBV TIP 1"/>
      <sheetName val="III. KBV TIP 2"/>
      <sheetName val="IV. KBV TIP 3"/>
      <sheetName val="V. KBV TIP 5"/>
      <sheetName val="VI. KBV TIP 6"/>
      <sheetName val="VII. KBV TIP 7"/>
      <sheetName val="VIII.JAŠKI"/>
      <sheetName val="IX.OST.DELA"/>
      <sheetName val="REK. O."/>
      <sheetName val="I. Podboji, HDD, križanja"/>
      <sheetName val="REK. G - izvedeno"/>
      <sheetName val="I.PRIP.DELA (izvd.)"/>
      <sheetName val="II. ZEMELJSKA (izvd.)"/>
      <sheetName val="IV.OST.DELA (izvd.)"/>
      <sheetName val=""/>
      <sheetName val="6"/>
      <sheetName val="VII. KBV TIP 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B2" t="str">
            <v>TIP6 - POLAGANJE V KABELSKO KANALIZACIJO Z OBBETONIRANJEM</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VA STRAN"/>
      <sheetName val="SKUPNA REKAPITULACIJA "/>
      <sheetName val="REK. G"/>
      <sheetName val="I.PRIP.DELA"/>
      <sheetName val="II. KBV TIP 1"/>
      <sheetName val="III. KBV TIP 2"/>
      <sheetName val="IV. KBV TIP 3"/>
      <sheetName val="V. KBV TIP 5"/>
      <sheetName val="VI. KBV TIP 6"/>
      <sheetName val="VII. KBV TIP 7"/>
      <sheetName val="VIII.JAŠKI"/>
      <sheetName val="IX.OST.DELA"/>
      <sheetName val="REK. O."/>
      <sheetName val="I. Podboji, HDD, križanja"/>
      <sheetName val="REK. G - izvedeno"/>
      <sheetName val="I.PRIP.DELA (izvd.)"/>
      <sheetName val="II. ZEMELJSKA (izvd.)"/>
      <sheetName val="IV.OST.DELA (izvd.)"/>
    </sheetNames>
    <sheetDataSet>
      <sheetData sheetId="0"/>
      <sheetData sheetId="1"/>
      <sheetData sheetId="2"/>
      <sheetData sheetId="3"/>
      <sheetData sheetId="4"/>
      <sheetData sheetId="5"/>
      <sheetData sheetId="6"/>
      <sheetData sheetId="7"/>
      <sheetData sheetId="8"/>
      <sheetData sheetId="9">
        <row r="2">
          <cell r="B2" t="str">
            <v>TIP7 - POLAGANJE V KABELSKO KANALIZACIJO Z OBBETONIRANJEM</v>
          </cell>
        </row>
      </sheetData>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tabColor rgb="FF0070C0"/>
  </sheetPr>
  <dimension ref="A1:E62"/>
  <sheetViews>
    <sheetView showZeros="0" tabSelected="1" zoomScaleNormal="100" zoomScalePageLayoutView="115" workbookViewId="0"/>
  </sheetViews>
  <sheetFormatPr defaultColWidth="9.140625" defaultRowHeight="15"/>
  <cols>
    <col min="1" max="1" width="9.28515625" style="18" customWidth="1"/>
    <col min="2" max="2" width="56.5703125" style="33" customWidth="1"/>
    <col min="3" max="3" width="40.7109375" style="33" customWidth="1"/>
    <col min="4" max="16384" width="9.140625" style="33"/>
  </cols>
  <sheetData>
    <row r="1" spans="1:5">
      <c r="A1" s="1"/>
      <c r="B1" s="2"/>
      <c r="C1" s="2"/>
    </row>
    <row r="2" spans="1:5" s="3" customFormat="1" ht="18" customHeight="1">
      <c r="A2" s="265" t="s">
        <v>172</v>
      </c>
      <c r="B2" s="265"/>
      <c r="C2" s="266"/>
    </row>
    <row r="3" spans="1:5" s="3" customFormat="1" ht="18" customHeight="1">
      <c r="A3" s="265"/>
      <c r="B3" s="265"/>
      <c r="C3" s="266"/>
    </row>
    <row r="4" spans="1:5" s="3" customFormat="1" ht="18" customHeight="1">
      <c r="A4" s="265"/>
      <c r="B4" s="265"/>
      <c r="C4" s="266"/>
    </row>
    <row r="5" spans="1:5" s="4" customFormat="1" ht="18" customHeight="1">
      <c r="A5" s="265"/>
      <c r="B5" s="265"/>
      <c r="C5" s="266"/>
    </row>
    <row r="6" spans="1:5" s="4" customFormat="1" ht="18" customHeight="1">
      <c r="A6" s="238"/>
      <c r="B6" s="238"/>
      <c r="C6" s="225"/>
    </row>
    <row r="7" spans="1:5" s="6" customFormat="1" ht="18.75">
      <c r="A7" s="5" t="s">
        <v>8</v>
      </c>
      <c r="B7" s="5"/>
      <c r="C7" s="7"/>
    </row>
    <row r="8" spans="1:5" s="10" customFormat="1">
      <c r="A8" s="8"/>
      <c r="B8" s="9"/>
      <c r="C8" s="228" t="s">
        <v>9</v>
      </c>
    </row>
    <row r="9" spans="1:5" s="11" customFormat="1">
      <c r="A9" s="26"/>
      <c r="B9" s="21"/>
      <c r="C9" s="22"/>
    </row>
    <row r="10" spans="1:5" s="11" customFormat="1">
      <c r="A10" s="26"/>
      <c r="B10" s="21"/>
      <c r="C10" s="22"/>
    </row>
    <row r="11" spans="1:5" s="10" customFormat="1">
      <c r="A11" s="23" t="s">
        <v>0</v>
      </c>
      <c r="B11" s="24" t="str">
        <f>I.PRIP.DELA!B2</f>
        <v>PRIPRAVLJALNA DELA</v>
      </c>
      <c r="C11" s="27">
        <f>I.PRIP.DELA!F47</f>
        <v>0</v>
      </c>
      <c r="D11" s="25"/>
      <c r="E11" s="25"/>
    </row>
    <row r="12" spans="1:5" s="10" customFormat="1">
      <c r="A12" s="23" t="s">
        <v>1</v>
      </c>
      <c r="B12" s="24" t="str">
        <f>'II. KBV TIP 1'!B2</f>
        <v>TIP1 - POLAGANJE PROSTO V JAREK</v>
      </c>
      <c r="C12" s="27">
        <f>'II. KBV TIP 1'!F26</f>
        <v>0</v>
      </c>
      <c r="D12" s="25"/>
      <c r="E12" s="25"/>
    </row>
    <row r="13" spans="1:5" s="10" customFormat="1">
      <c r="A13" s="23" t="s">
        <v>2</v>
      </c>
      <c r="B13" s="24" t="str">
        <f>'III. KBV TIP 2'!B2</f>
        <v>TIP2 - KRIŽANJA</v>
      </c>
      <c r="C13" s="27">
        <f>'III. KBV TIP 2'!F27</f>
        <v>0</v>
      </c>
      <c r="D13" s="25"/>
      <c r="E13" s="25"/>
    </row>
    <row r="14" spans="1:5" s="10" customFormat="1" ht="30">
      <c r="A14" s="23" t="s">
        <v>3</v>
      </c>
      <c r="B14" s="223" t="str">
        <f>'IV. KBV TIP 3'!B2</f>
        <v>TIP3 - POLAGANJE V KABELSKO KANALIZACIJO Z OBBETONIRANJEM (8xØ160, 2x2Ø50)</v>
      </c>
      <c r="C14" s="27">
        <f>'IV. KBV TIP 3'!F26</f>
        <v>0</v>
      </c>
      <c r="D14" s="25"/>
      <c r="E14" s="25"/>
    </row>
    <row r="15" spans="1:5" s="10" customFormat="1" ht="30">
      <c r="A15" s="23" t="s">
        <v>88</v>
      </c>
      <c r="B15" s="223" t="str">
        <f>'V. KBV TIP 5'!B2</f>
        <v>TIP5 - POLAGANJE V KABELSKO KANALIZACIJO Z OBBETONIRANJEM (7xØ160, 2x2Ø50)</v>
      </c>
      <c r="C15" s="27">
        <f>'V. KBV TIP 5'!F26</f>
        <v>0</v>
      </c>
      <c r="D15" s="25"/>
      <c r="E15" s="25"/>
    </row>
    <row r="16" spans="1:5" s="10" customFormat="1" ht="30">
      <c r="A16" s="23" t="s">
        <v>90</v>
      </c>
      <c r="B16" s="153" t="str">
        <f>'[1]VI. KBV TIP 6'!B2</f>
        <v>TIP6 - POLAGANJE V KABELSKO KANALIZACIJO Z OBBETONIRANJEM</v>
      </c>
      <c r="C16" s="27">
        <f>'VI. KBV TIP 6'!F26</f>
        <v>0</v>
      </c>
      <c r="D16" s="25"/>
      <c r="E16" s="25"/>
    </row>
    <row r="17" spans="1:5" s="10" customFormat="1" ht="30">
      <c r="A17" s="10" t="s">
        <v>91</v>
      </c>
      <c r="B17" s="224" t="str">
        <f>'[2]VII. KBV TIP 7'!B2</f>
        <v>TIP7 - POLAGANJE V KABELSKO KANALIZACIJO Z OBBETONIRANJEM</v>
      </c>
      <c r="C17" s="27">
        <f>'VII. KBV TIP 7'!F26</f>
        <v>0</v>
      </c>
      <c r="D17" s="25"/>
      <c r="E17" s="25"/>
    </row>
    <row r="18" spans="1:5" s="10" customFormat="1" ht="13.9" customHeight="1">
      <c r="A18" s="23" t="s">
        <v>125</v>
      </c>
      <c r="B18" s="24" t="str">
        <f>VIII.JAŠKI!B2</f>
        <v>KABELSKI JAŠKI</v>
      </c>
      <c r="C18" s="27">
        <f>VIII.JAŠKI!F24</f>
        <v>0</v>
      </c>
      <c r="D18" s="25"/>
      <c r="E18" s="25"/>
    </row>
    <row r="19" spans="1:5" s="10" customFormat="1" ht="13.9" customHeight="1">
      <c r="A19" s="23" t="s">
        <v>159</v>
      </c>
      <c r="B19" s="24" t="str">
        <f>IX.OST.DELA!B2</f>
        <v>OSTALA DELA</v>
      </c>
      <c r="C19" s="27">
        <f>IX.OST.DELA!F28</f>
        <v>0</v>
      </c>
      <c r="D19" s="25"/>
      <c r="E19" s="25"/>
    </row>
    <row r="20" spans="1:5" s="10" customFormat="1" ht="13.9" customHeight="1">
      <c r="A20" s="23" t="s">
        <v>167</v>
      </c>
      <c r="B20" s="24" t="s">
        <v>134</v>
      </c>
      <c r="C20" s="27">
        <f>'X. Podboji, HDD'!F44</f>
        <v>0</v>
      </c>
      <c r="D20" s="25"/>
      <c r="E20" s="25"/>
    </row>
    <row r="21" spans="1:5" s="10" customFormat="1" ht="13.9" customHeight="1" thickBot="1">
      <c r="A21" s="23"/>
      <c r="B21" s="24"/>
      <c r="C21" s="27"/>
      <c r="D21" s="25"/>
      <c r="E21" s="25"/>
    </row>
    <row r="22" spans="1:5" ht="13.9" customHeight="1" thickBot="1">
      <c r="A22" s="28"/>
      <c r="B22" s="29" t="s">
        <v>168</v>
      </c>
      <c r="C22" s="30">
        <f>SUM(C11:C20)</f>
        <v>0</v>
      </c>
      <c r="D22" s="15"/>
      <c r="E22" s="15"/>
    </row>
    <row r="23" spans="1:5" ht="13.9" customHeight="1" thickBot="1">
      <c r="A23" s="234"/>
      <c r="B23" s="29"/>
      <c r="C23" s="235"/>
      <c r="D23" s="15"/>
      <c r="E23" s="15"/>
    </row>
    <row r="24" spans="1:5" ht="13.9" customHeight="1" thickBot="1">
      <c r="A24" s="234"/>
      <c r="B24" s="236" t="s">
        <v>170</v>
      </c>
      <c r="C24" s="237">
        <f>C22*0.22</f>
        <v>0</v>
      </c>
      <c r="D24" s="15"/>
      <c r="E24" s="15"/>
    </row>
    <row r="25" spans="1:5" ht="13.9" customHeight="1" thickBot="1">
      <c r="A25" s="234"/>
      <c r="B25" s="236" t="s">
        <v>169</v>
      </c>
      <c r="C25" s="237">
        <f>C22*1.22</f>
        <v>0</v>
      </c>
      <c r="D25" s="15"/>
      <c r="E25" s="15"/>
    </row>
    <row r="26" spans="1:5">
      <c r="A26" s="16"/>
      <c r="B26" s="13"/>
      <c r="C26" s="14"/>
      <c r="D26" s="15"/>
      <c r="E26" s="15"/>
    </row>
    <row r="27" spans="1:5">
      <c r="A27" s="12"/>
      <c r="B27" s="227" t="s">
        <v>171</v>
      </c>
      <c r="C27" s="228" t="s">
        <v>9</v>
      </c>
      <c r="D27" s="15"/>
    </row>
    <row r="28" spans="1:5">
      <c r="A28"/>
      <c r="B28" s="87" t="s">
        <v>143</v>
      </c>
      <c r="C28" s="233">
        <f>I.PRIP.DELA!F47+'II. KBV TIP 1'!F26+'III. KBV TIP 2'!F27+'IV. KBV TIP 3'!F29+'V. KBV TIP 5'!F29+'VI. KBV TIP 6'!F29+'VII. KBV TIP 7'!F29+VIII.JAŠKI!F24+IX.OST.DELA!F28+'X. Podboji, HDD'!E75</f>
        <v>0</v>
      </c>
      <c r="D28" s="15"/>
    </row>
    <row r="29" spans="1:5">
      <c r="A29" s="12"/>
      <c r="B29" s="87" t="s">
        <v>144</v>
      </c>
      <c r="C29" s="233">
        <f>'IV. KBV TIP 3'!F30+'V. KBV TIP 5'!F30+'VI. KBV TIP 6'!F30+'VII. KBV TIP 7'!F30++'X. Podboji, HDD'!E76</f>
        <v>0</v>
      </c>
      <c r="D29" s="15"/>
    </row>
    <row r="30" spans="1:5">
      <c r="A30" s="16"/>
      <c r="B30" s="13"/>
      <c r="C30" s="14"/>
      <c r="D30" s="15"/>
      <c r="E30" s="15"/>
    </row>
    <row r="31" spans="1:5">
      <c r="A31" s="12"/>
      <c r="B31" s="13"/>
      <c r="C31" s="14"/>
      <c r="D31" s="15"/>
      <c r="E31" s="15"/>
    </row>
    <row r="32" spans="1:5">
      <c r="A32" s="16"/>
      <c r="B32" s="13"/>
      <c r="C32" s="14"/>
      <c r="D32" s="15"/>
      <c r="E32" s="15"/>
    </row>
    <row r="33" spans="1:5">
      <c r="A33" s="16"/>
      <c r="B33" s="13"/>
      <c r="C33" s="14"/>
      <c r="D33" s="15"/>
      <c r="E33" s="15"/>
    </row>
    <row r="34" spans="1:5">
      <c r="A34" s="12"/>
      <c r="B34" s="13"/>
      <c r="C34" s="14"/>
      <c r="D34" s="15"/>
      <c r="E34" s="15"/>
    </row>
    <row r="35" spans="1:5">
      <c r="A35" s="16"/>
      <c r="B35" s="13"/>
      <c r="C35" s="14"/>
      <c r="D35" s="15"/>
      <c r="E35" s="15"/>
    </row>
    <row r="36" spans="1:5">
      <c r="A36" s="16"/>
      <c r="B36" s="13"/>
      <c r="C36" s="14"/>
      <c r="D36" s="15"/>
      <c r="E36" s="15"/>
    </row>
    <row r="37" spans="1:5">
      <c r="A37" s="16"/>
      <c r="B37" s="13"/>
      <c r="C37" s="14"/>
      <c r="D37" s="15"/>
      <c r="E37" s="15"/>
    </row>
    <row r="38" spans="1:5">
      <c r="A38" s="16"/>
      <c r="B38" s="13"/>
      <c r="C38" s="14"/>
      <c r="D38" s="15"/>
      <c r="E38" s="15"/>
    </row>
    <row r="39" spans="1:5">
      <c r="A39" s="16"/>
      <c r="B39" s="13"/>
      <c r="C39" s="14"/>
      <c r="D39" s="15"/>
      <c r="E39" s="15"/>
    </row>
    <row r="40" spans="1:5">
      <c r="A40" s="16"/>
      <c r="B40" s="13"/>
      <c r="C40" s="14"/>
      <c r="D40" s="15"/>
      <c r="E40" s="15"/>
    </row>
    <row r="41" spans="1:5">
      <c r="A41" s="16"/>
      <c r="B41" s="17"/>
      <c r="C41" s="14"/>
      <c r="D41" s="15"/>
      <c r="E41" s="15"/>
    </row>
    <row r="42" spans="1:5">
      <c r="B42" s="15"/>
      <c r="C42" s="15"/>
      <c r="D42" s="15"/>
      <c r="E42" s="15"/>
    </row>
    <row r="43" spans="1:5">
      <c r="B43" s="15"/>
      <c r="C43" s="15"/>
      <c r="D43" s="15"/>
      <c r="E43" s="15"/>
    </row>
    <row r="44" spans="1:5">
      <c r="B44" s="15"/>
      <c r="C44" s="15"/>
      <c r="D44" s="15"/>
      <c r="E44" s="15"/>
    </row>
    <row r="45" spans="1:5">
      <c r="B45" s="15"/>
      <c r="C45" s="15"/>
      <c r="D45" s="15"/>
    </row>
    <row r="46" spans="1:5">
      <c r="B46" s="15"/>
      <c r="C46" s="15"/>
      <c r="D46" s="15"/>
    </row>
    <row r="47" spans="1:5">
      <c r="B47" s="15"/>
      <c r="C47" s="15"/>
      <c r="D47" s="15"/>
    </row>
    <row r="48" spans="1:5">
      <c r="B48" s="15"/>
      <c r="C48" s="15"/>
      <c r="D48" s="15"/>
    </row>
    <row r="49" spans="1:4">
      <c r="B49" s="15"/>
      <c r="C49" s="15"/>
      <c r="D49" s="15"/>
    </row>
    <row r="50" spans="1:4">
      <c r="B50" s="15"/>
      <c r="C50" s="15"/>
      <c r="D50" s="15"/>
    </row>
    <row r="51" spans="1:4">
      <c r="B51" s="15"/>
      <c r="C51" s="15"/>
      <c r="D51" s="15"/>
    </row>
    <row r="52" spans="1:4">
      <c r="B52" s="15"/>
      <c r="C52" s="15"/>
      <c r="D52" s="15"/>
    </row>
    <row r="53" spans="1:4">
      <c r="B53" s="15"/>
      <c r="C53" s="15"/>
      <c r="D53" s="15"/>
    </row>
    <row r="54" spans="1:4">
      <c r="B54" s="15"/>
      <c r="C54" s="15"/>
      <c r="D54" s="15"/>
    </row>
    <row r="55" spans="1:4">
      <c r="A55" s="19"/>
      <c r="B55" s="20"/>
      <c r="C55" s="20"/>
      <c r="D55" s="15"/>
    </row>
    <row r="56" spans="1:4">
      <c r="B56" s="15"/>
      <c r="C56" s="15"/>
      <c r="D56" s="15"/>
    </row>
    <row r="57" spans="1:4">
      <c r="B57" s="15"/>
      <c r="C57" s="15"/>
      <c r="D57" s="15"/>
    </row>
    <row r="58" spans="1:4">
      <c r="B58" s="15"/>
      <c r="C58" s="15"/>
      <c r="D58" s="15"/>
    </row>
    <row r="59" spans="1:4">
      <c r="B59" s="15"/>
      <c r="C59" s="15"/>
    </row>
    <row r="60" spans="1:4">
      <c r="B60" s="15"/>
      <c r="C60" s="15"/>
    </row>
    <row r="61" spans="1:4">
      <c r="B61" s="31"/>
      <c r="C61" s="31"/>
    </row>
    <row r="62" spans="1:4">
      <c r="A62" s="32"/>
    </row>
  </sheetData>
  <sheetProtection algorithmName="SHA-512" hashValue="Hc1Bbcjs51p91C6Q0tyksrj8uXcfpatWoUusANf7KOXFY3jh13GGdNfIQ5geADH3iCPjkEkOJzIuUjKVv0P14Q==" saltValue="01Tc+cxxlGw6HyYJsElhuQ==" spinCount="100000" sheet="1" objects="1" scenarios="1" selectLockedCells="1"/>
  <mergeCells count="2">
    <mergeCell ref="A2:B5"/>
    <mergeCell ref="C2:C5"/>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tabColor theme="4" tint="0.39997558519241921"/>
  </sheetPr>
  <dimension ref="A1:H32"/>
  <sheetViews>
    <sheetView zoomScaleNormal="100" zoomScaleSheetLayoutView="70" zoomScalePageLayoutView="115" workbookViewId="0">
      <selection activeCell="E6" sqref="E6"/>
    </sheetView>
  </sheetViews>
  <sheetFormatPr defaultColWidth="9.140625" defaultRowHeight="15"/>
  <cols>
    <col min="1" max="1" width="5.140625" style="125" customWidth="1"/>
    <col min="2" max="2" width="49.5703125" style="115" customWidth="1"/>
    <col min="3" max="3" width="6.140625" style="115" customWidth="1"/>
    <col min="4" max="4" width="10.42578125" style="126" customWidth="1"/>
    <col min="5" max="5" width="9.28515625" style="126" customWidth="1"/>
    <col min="6" max="6" width="41.85546875" style="126" customWidth="1"/>
    <col min="7" max="7" width="9.140625" style="115"/>
    <col min="8" max="8" width="12" style="115" bestFit="1" customWidth="1"/>
    <col min="9" max="16384" width="9.140625" style="115"/>
  </cols>
  <sheetData>
    <row r="1" spans="1:8">
      <c r="A1" s="118"/>
      <c r="B1" s="116"/>
      <c r="C1" s="116"/>
      <c r="D1" s="117"/>
      <c r="E1" s="117"/>
      <c r="F1" s="117"/>
    </row>
    <row r="2" spans="1:8" s="119" customFormat="1" ht="18" customHeight="1">
      <c r="A2" s="75" t="s">
        <v>159</v>
      </c>
      <c r="B2" s="76" t="s">
        <v>175</v>
      </c>
      <c r="C2" s="77"/>
      <c r="D2" s="78"/>
      <c r="E2" s="79"/>
      <c r="F2" s="79"/>
    </row>
    <row r="3" spans="1:8" s="120" customFormat="1" ht="18" customHeight="1">
      <c r="A3" s="80"/>
      <c r="B3" s="81"/>
      <c r="C3" s="81"/>
      <c r="D3" s="82"/>
      <c r="E3" s="79"/>
      <c r="F3" s="79"/>
    </row>
    <row r="4" spans="1:8" s="121" customFormat="1">
      <c r="A4" s="83" t="s">
        <v>14</v>
      </c>
      <c r="B4" s="84" t="s">
        <v>13</v>
      </c>
      <c r="C4" s="85" t="s">
        <v>12</v>
      </c>
      <c r="D4" s="86" t="s">
        <v>11</v>
      </c>
      <c r="E4" s="86" t="s">
        <v>10</v>
      </c>
      <c r="F4" s="86" t="s">
        <v>9</v>
      </c>
    </row>
    <row r="5" spans="1:8">
      <c r="A5" s="93"/>
      <c r="B5" s="99"/>
      <c r="C5" s="100"/>
      <c r="D5" s="95"/>
      <c r="E5" s="239"/>
      <c r="F5" s="128"/>
    </row>
    <row r="6" spans="1:8" ht="24" customHeight="1">
      <c r="A6" s="93" t="s">
        <v>7</v>
      </c>
      <c r="B6" s="99" t="s">
        <v>83</v>
      </c>
      <c r="C6" s="171" t="s">
        <v>56</v>
      </c>
      <c r="D6" s="175">
        <v>8</v>
      </c>
      <c r="E6" s="196"/>
      <c r="F6" s="128">
        <f>D6*E6</f>
        <v>0</v>
      </c>
      <c r="H6" s="222"/>
    </row>
    <row r="7" spans="1:8">
      <c r="A7" s="93"/>
      <c r="B7" s="99"/>
      <c r="C7" s="171"/>
      <c r="D7" s="175"/>
      <c r="E7" s="239"/>
      <c r="F7" s="128"/>
    </row>
    <row r="8" spans="1:8" ht="24">
      <c r="A8" s="93" t="s">
        <v>35</v>
      </c>
      <c r="B8" s="99" t="s">
        <v>84</v>
      </c>
      <c r="C8" s="171" t="s">
        <v>56</v>
      </c>
      <c r="D8" s="175">
        <v>6</v>
      </c>
      <c r="E8" s="196"/>
      <c r="F8" s="128">
        <f>D8*E8</f>
        <v>0</v>
      </c>
    </row>
    <row r="9" spans="1:8">
      <c r="A9" s="93"/>
      <c r="B9" s="99"/>
      <c r="C9" s="171"/>
      <c r="D9" s="175"/>
      <c r="E9" s="239"/>
      <c r="F9" s="128"/>
    </row>
    <row r="10" spans="1:8">
      <c r="A10" s="93" t="s">
        <v>33</v>
      </c>
      <c r="B10" s="97" t="s">
        <v>94</v>
      </c>
      <c r="C10" s="167" t="s">
        <v>6</v>
      </c>
      <c r="D10" s="175">
        <v>75</v>
      </c>
      <c r="E10" s="196"/>
      <c r="F10" s="128">
        <f t="shared" ref="F10:F16" si="0">D10*E10</f>
        <v>0</v>
      </c>
    </row>
    <row r="11" spans="1:8">
      <c r="A11" s="93"/>
      <c r="B11" s="102"/>
      <c r="C11" s="167"/>
      <c r="D11" s="175"/>
      <c r="E11" s="239"/>
      <c r="F11" s="128"/>
    </row>
    <row r="12" spans="1:8" s="121" customFormat="1" ht="51" customHeight="1">
      <c r="A12" s="93" t="s">
        <v>36</v>
      </c>
      <c r="B12" s="102" t="s">
        <v>26</v>
      </c>
      <c r="C12" s="167" t="s">
        <v>6</v>
      </c>
      <c r="D12" s="180">
        <v>75</v>
      </c>
      <c r="E12" s="196"/>
      <c r="F12" s="128">
        <f t="shared" si="0"/>
        <v>0</v>
      </c>
    </row>
    <row r="13" spans="1:8" s="121" customFormat="1">
      <c r="A13" s="93"/>
      <c r="B13" s="102"/>
      <c r="C13" s="167"/>
      <c r="D13" s="180"/>
      <c r="E13" s="239"/>
      <c r="F13" s="128"/>
    </row>
    <row r="14" spans="1:8" s="121" customFormat="1" ht="38.25" customHeight="1">
      <c r="A14" s="93" t="s">
        <v>37</v>
      </c>
      <c r="B14" s="102" t="s">
        <v>27</v>
      </c>
      <c r="C14" s="167" t="s">
        <v>4</v>
      </c>
      <c r="D14" s="180">
        <v>100</v>
      </c>
      <c r="E14" s="196"/>
      <c r="F14" s="128">
        <f t="shared" si="0"/>
        <v>0</v>
      </c>
    </row>
    <row r="15" spans="1:8" s="121" customFormat="1">
      <c r="A15" s="93"/>
      <c r="B15" s="102"/>
      <c r="C15" s="167"/>
      <c r="D15" s="180"/>
      <c r="E15" s="239"/>
      <c r="F15" s="128"/>
    </row>
    <row r="16" spans="1:8" s="121" customFormat="1">
      <c r="A16" s="93" t="s">
        <v>38</v>
      </c>
      <c r="B16" s="102" t="s">
        <v>32</v>
      </c>
      <c r="C16" s="167" t="s">
        <v>17</v>
      </c>
      <c r="D16" s="180">
        <v>1</v>
      </c>
      <c r="E16" s="196"/>
      <c r="F16" s="128">
        <f t="shared" si="0"/>
        <v>0</v>
      </c>
    </row>
    <row r="17" spans="1:6" s="121" customFormat="1">
      <c r="A17" s="93"/>
      <c r="B17" s="102"/>
      <c r="C17" s="167"/>
      <c r="D17" s="180"/>
      <c r="E17" s="239"/>
      <c r="F17" s="128"/>
    </row>
    <row r="18" spans="1:6" s="121" customFormat="1" ht="62.25" customHeight="1">
      <c r="A18" s="93" t="s">
        <v>39</v>
      </c>
      <c r="B18" s="102" t="s">
        <v>65</v>
      </c>
      <c r="C18" s="167" t="s">
        <v>17</v>
      </c>
      <c r="D18" s="180">
        <v>1</v>
      </c>
      <c r="E18" s="196"/>
      <c r="F18" s="128">
        <f>D18*E18</f>
        <v>0</v>
      </c>
    </row>
    <row r="19" spans="1:6" s="121" customFormat="1">
      <c r="A19" s="93"/>
      <c r="B19" s="102"/>
      <c r="C19" s="167"/>
      <c r="D19" s="180"/>
      <c r="E19" s="239"/>
      <c r="F19" s="128"/>
    </row>
    <row r="20" spans="1:6" s="121" customFormat="1">
      <c r="A20" s="93" t="s">
        <v>40</v>
      </c>
      <c r="B20" s="102" t="s">
        <v>21</v>
      </c>
      <c r="C20" s="167" t="s">
        <v>4</v>
      </c>
      <c r="D20" s="180">
        <v>3000</v>
      </c>
      <c r="E20" s="196"/>
      <c r="F20" s="128">
        <f t="shared" ref="F20" si="1">D20*E20</f>
        <v>0</v>
      </c>
    </row>
    <row r="21" spans="1:6" s="121" customFormat="1">
      <c r="A21" s="93"/>
      <c r="B21" s="102"/>
      <c r="C21" s="167"/>
      <c r="D21" s="180"/>
      <c r="E21" s="239"/>
      <c r="F21" s="128"/>
    </row>
    <row r="22" spans="1:6" s="121" customFormat="1" ht="24" customHeight="1">
      <c r="A22" s="93" t="s">
        <v>41</v>
      </c>
      <c r="B22" s="102" t="s">
        <v>66</v>
      </c>
      <c r="C22" s="167" t="s">
        <v>6</v>
      </c>
      <c r="D22" s="180">
        <v>15670</v>
      </c>
      <c r="E22" s="196"/>
      <c r="F22" s="128">
        <f t="shared" ref="F22:F24" si="2">D22*E22</f>
        <v>0</v>
      </c>
    </row>
    <row r="23" spans="1:6" s="121" customFormat="1">
      <c r="A23" s="93"/>
      <c r="B23" s="102"/>
      <c r="C23" s="167"/>
      <c r="D23" s="180"/>
      <c r="E23" s="239"/>
      <c r="F23" s="128"/>
    </row>
    <row r="24" spans="1:6" s="121" customFormat="1" ht="24">
      <c r="A24" s="93" t="s">
        <v>42</v>
      </c>
      <c r="B24" s="102" t="s">
        <v>80</v>
      </c>
      <c r="C24" s="167" t="s">
        <v>99</v>
      </c>
      <c r="D24" s="180">
        <v>1</v>
      </c>
      <c r="E24" s="196"/>
      <c r="F24" s="128">
        <f t="shared" si="2"/>
        <v>0</v>
      </c>
    </row>
    <row r="25" spans="1:6" s="121" customFormat="1">
      <c r="A25" s="93"/>
      <c r="B25" s="102"/>
      <c r="C25" s="167"/>
      <c r="D25" s="180"/>
      <c r="E25" s="239"/>
      <c r="F25" s="128"/>
    </row>
    <row r="26" spans="1:6" s="124" customFormat="1" ht="25.5" customHeight="1">
      <c r="A26" s="93" t="s">
        <v>43</v>
      </c>
      <c r="B26" s="102" t="s">
        <v>133</v>
      </c>
      <c r="C26" s="167" t="s">
        <v>56</v>
      </c>
      <c r="D26" s="180">
        <v>3</v>
      </c>
      <c r="E26" s="196"/>
      <c r="F26" s="128">
        <f>D26*E26</f>
        <v>0</v>
      </c>
    </row>
    <row r="27" spans="1:6">
      <c r="A27" s="93"/>
      <c r="B27" s="102"/>
      <c r="C27" s="101"/>
      <c r="D27" s="103"/>
      <c r="E27" s="103"/>
      <c r="F27" s="98"/>
    </row>
    <row r="28" spans="1:6">
      <c r="A28" s="110"/>
      <c r="B28" s="111" t="s">
        <v>28</v>
      </c>
      <c r="C28" s="112"/>
      <c r="D28" s="113"/>
      <c r="E28" s="114"/>
      <c r="F28" s="113">
        <f>SUM(F5:F26)</f>
        <v>0</v>
      </c>
    </row>
    <row r="30" spans="1:6">
      <c r="B30" s="84" t="s">
        <v>141</v>
      </c>
      <c r="C30" s="85" t="s">
        <v>142</v>
      </c>
      <c r="D30" s="86"/>
      <c r="E30" s="86"/>
      <c r="F30" s="86" t="s">
        <v>9</v>
      </c>
    </row>
    <row r="31" spans="1:6">
      <c r="B31" s="240" t="s">
        <v>143</v>
      </c>
      <c r="C31" s="241">
        <v>1</v>
      </c>
      <c r="D31" s="242"/>
      <c r="F31" s="243">
        <f>F28</f>
        <v>0</v>
      </c>
    </row>
    <row r="32" spans="1:6">
      <c r="B32" s="240" t="s">
        <v>144</v>
      </c>
      <c r="C32" s="241">
        <v>0</v>
      </c>
      <c r="D32" s="244"/>
      <c r="F32" s="243">
        <v>0</v>
      </c>
    </row>
  </sheetData>
  <sheetProtection algorithmName="SHA-512" hashValue="5Ch1Ao5gwBYQl1qRRW+6w6avLbw6W7p8+VVPkqfeY64+SfG+chdoJfCr9Ayk63ChIgAOoeUsjAqY+pGjur+y5w==" saltValue="o1gJcEkO16QL1KlD2asXdw==" spinCount="100000" sheet="1" objects="1" scenarios="1" selectLockedCells="1"/>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tabColor theme="4" tint="0.39997558519241921"/>
  </sheetPr>
  <dimension ref="A1:R76"/>
  <sheetViews>
    <sheetView showWhiteSpace="0" zoomScaleNormal="100" zoomScaleSheetLayoutView="70" zoomScalePageLayoutView="115" workbookViewId="0">
      <selection activeCell="E11" sqref="E11"/>
    </sheetView>
  </sheetViews>
  <sheetFormatPr defaultColWidth="9.140625" defaultRowHeight="15"/>
  <cols>
    <col min="1" max="1" width="5.140625" style="125" customWidth="1"/>
    <col min="2" max="2" width="46.42578125" style="115" customWidth="1"/>
    <col min="3" max="3" width="6.140625" style="115" customWidth="1"/>
    <col min="4" max="4" width="8.42578125" style="126" customWidth="1"/>
    <col min="5" max="5" width="10.140625" style="126" bestFit="1" customWidth="1"/>
    <col min="6" max="6" width="41" style="126" customWidth="1"/>
    <col min="7" max="7" width="9.140625" style="115"/>
    <col min="8" max="8" width="9.85546875" style="115" bestFit="1" customWidth="1"/>
    <col min="9" max="16384" width="9.140625" style="115"/>
  </cols>
  <sheetData>
    <row r="1" spans="1:6">
      <c r="A1" s="72"/>
      <c r="B1" s="73"/>
      <c r="C1" s="73"/>
      <c r="D1" s="74"/>
      <c r="E1" s="74"/>
      <c r="F1" s="74"/>
    </row>
    <row r="2" spans="1:6" s="119" customFormat="1" ht="18" customHeight="1">
      <c r="A2" s="75" t="s">
        <v>167</v>
      </c>
      <c r="B2" s="76" t="s">
        <v>134</v>
      </c>
      <c r="C2" s="77"/>
      <c r="D2" s="78"/>
      <c r="E2" s="79"/>
      <c r="F2" s="79"/>
    </row>
    <row r="3" spans="1:6" s="119" customFormat="1" ht="18" customHeight="1">
      <c r="A3" s="75"/>
      <c r="B3" s="132"/>
      <c r="C3" s="77"/>
      <c r="D3" s="78"/>
      <c r="E3" s="79"/>
      <c r="F3" s="79"/>
    </row>
    <row r="4" spans="1:6" s="119" customFormat="1" ht="75" customHeight="1">
      <c r="A4" s="75"/>
      <c r="B4" s="267" t="s">
        <v>67</v>
      </c>
      <c r="C4" s="267"/>
      <c r="D4" s="267"/>
      <c r="E4" s="267"/>
      <c r="F4" s="267"/>
    </row>
    <row r="5" spans="1:6" s="120" customFormat="1" ht="18" customHeight="1">
      <c r="A5" s="80"/>
      <c r="B5" s="81"/>
      <c r="C5" s="81"/>
      <c r="D5" s="82"/>
      <c r="E5" s="79"/>
      <c r="F5" s="79"/>
    </row>
    <row r="6" spans="1:6" s="121" customFormat="1">
      <c r="A6" s="83" t="s">
        <v>14</v>
      </c>
      <c r="B6" s="84" t="s">
        <v>13</v>
      </c>
      <c r="C6" s="85" t="s">
        <v>12</v>
      </c>
      <c r="D6" s="86" t="s">
        <v>11</v>
      </c>
      <c r="E6" s="86" t="s">
        <v>10</v>
      </c>
      <c r="F6" s="86" t="s">
        <v>9</v>
      </c>
    </row>
    <row r="7" spans="1:6" s="122" customFormat="1">
      <c r="A7" s="88"/>
      <c r="B7" s="89"/>
      <c r="C7" s="90"/>
      <c r="D7" s="91"/>
      <c r="E7" s="92"/>
      <c r="F7" s="92"/>
    </row>
    <row r="8" spans="1:6">
      <c r="A8" s="93" t="s">
        <v>23</v>
      </c>
      <c r="B8" s="151" t="s">
        <v>68</v>
      </c>
      <c r="C8" s="133"/>
      <c r="D8" s="95"/>
      <c r="E8" s="255"/>
      <c r="F8" s="134"/>
    </row>
    <row r="9" spans="1:6" s="135" customFormat="1" ht="60">
      <c r="A9" s="93" t="s">
        <v>69</v>
      </c>
      <c r="B9" s="99" t="s">
        <v>140</v>
      </c>
      <c r="C9" s="100"/>
      <c r="D9" s="95"/>
      <c r="E9" s="239"/>
      <c r="F9" s="128"/>
    </row>
    <row r="10" spans="1:6">
      <c r="A10" s="93"/>
      <c r="B10" s="99"/>
      <c r="C10" s="100"/>
      <c r="D10" s="95"/>
      <c r="E10" s="239"/>
      <c r="F10" s="128"/>
    </row>
    <row r="11" spans="1:6">
      <c r="A11" s="93" t="s">
        <v>0</v>
      </c>
      <c r="B11" s="97" t="s">
        <v>101</v>
      </c>
      <c r="C11" s="167" t="s">
        <v>6</v>
      </c>
      <c r="D11" s="175">
        <v>194</v>
      </c>
      <c r="E11" s="196"/>
      <c r="F11" s="128">
        <f t="shared" ref="F11" si="0">D11*E11</f>
        <v>0</v>
      </c>
    </row>
    <row r="12" spans="1:6">
      <c r="A12" s="93"/>
      <c r="B12" s="97"/>
      <c r="C12" s="167"/>
      <c r="D12" s="175"/>
      <c r="E12" s="239"/>
      <c r="F12" s="128"/>
    </row>
    <row r="13" spans="1:6">
      <c r="A13" s="93" t="s">
        <v>1</v>
      </c>
      <c r="B13" s="97" t="s">
        <v>113</v>
      </c>
      <c r="C13" s="167" t="s">
        <v>6</v>
      </c>
      <c r="D13" s="175">
        <v>220</v>
      </c>
      <c r="E13" s="196"/>
      <c r="F13" s="128">
        <f t="shared" ref="F13" si="1">D13*E13</f>
        <v>0</v>
      </c>
    </row>
    <row r="14" spans="1:6">
      <c r="A14" s="93"/>
      <c r="B14" s="97"/>
      <c r="C14" s="167"/>
      <c r="D14" s="175"/>
      <c r="E14" s="239"/>
      <c r="F14" s="128"/>
    </row>
    <row r="15" spans="1:6" ht="60">
      <c r="A15" s="93" t="s">
        <v>70</v>
      </c>
      <c r="B15" s="99" t="s">
        <v>139</v>
      </c>
      <c r="C15" s="167"/>
      <c r="D15" s="175"/>
      <c r="E15" s="239"/>
      <c r="F15" s="128"/>
    </row>
    <row r="16" spans="1:6">
      <c r="A16" s="93"/>
      <c r="B16" s="97"/>
      <c r="C16" s="167"/>
      <c r="D16" s="175"/>
      <c r="E16" s="239"/>
      <c r="F16" s="128"/>
    </row>
    <row r="17" spans="1:18" s="121" customFormat="1" ht="15" customHeight="1">
      <c r="A17" s="93" t="s">
        <v>0</v>
      </c>
      <c r="B17" s="97" t="s">
        <v>115</v>
      </c>
      <c r="C17" s="167" t="s">
        <v>6</v>
      </c>
      <c r="D17" s="175">
        <v>84</v>
      </c>
      <c r="E17" s="196"/>
      <c r="F17" s="128">
        <f t="shared" ref="F17" si="2">D17*E17</f>
        <v>0</v>
      </c>
    </row>
    <row r="18" spans="1:18" s="121" customFormat="1">
      <c r="A18" s="148"/>
      <c r="C18" s="186"/>
      <c r="D18" s="186"/>
    </row>
    <row r="19" spans="1:18" s="121" customFormat="1">
      <c r="A19" s="149" t="s">
        <v>1</v>
      </c>
      <c r="B19" s="97" t="s">
        <v>114</v>
      </c>
      <c r="C19" s="167" t="s">
        <v>6</v>
      </c>
      <c r="D19" s="175">
        <v>60</v>
      </c>
      <c r="E19" s="196"/>
      <c r="F19" s="128">
        <f>D19*E19</f>
        <v>0</v>
      </c>
      <c r="H19" s="219"/>
    </row>
    <row r="20" spans="1:18" s="121" customFormat="1">
      <c r="A20" s="93"/>
      <c r="B20" s="102"/>
      <c r="C20" s="167"/>
      <c r="D20" s="180"/>
      <c r="E20" s="239"/>
      <c r="F20" s="128"/>
      <c r="R20" s="232"/>
    </row>
    <row r="21" spans="1:18">
      <c r="A21" s="93"/>
      <c r="B21" s="104" t="s">
        <v>73</v>
      </c>
      <c r="C21" s="176"/>
      <c r="D21" s="187"/>
      <c r="E21" s="256"/>
      <c r="F21" s="129">
        <f>SUM(F9:F20)</f>
        <v>0</v>
      </c>
    </row>
    <row r="22" spans="1:18">
      <c r="A22" s="93"/>
      <c r="B22" s="130"/>
      <c r="C22" s="188"/>
      <c r="D22" s="189"/>
      <c r="E22" s="257"/>
      <c r="F22" s="127"/>
    </row>
    <row r="23" spans="1:18" ht="16.5" customHeight="1">
      <c r="A23" s="93" t="s">
        <v>22</v>
      </c>
      <c r="B23" s="152" t="s">
        <v>126</v>
      </c>
      <c r="C23" s="174"/>
      <c r="D23" s="175"/>
      <c r="E23" s="258"/>
      <c r="F23" s="127"/>
    </row>
    <row r="24" spans="1:18" ht="72">
      <c r="A24" s="261" t="s">
        <v>69</v>
      </c>
      <c r="B24" s="99" t="s">
        <v>138</v>
      </c>
      <c r="C24" s="190"/>
      <c r="D24" s="191"/>
    </row>
    <row r="25" spans="1:18">
      <c r="A25" s="261"/>
      <c r="C25" s="190"/>
      <c r="D25" s="191"/>
    </row>
    <row r="26" spans="1:18">
      <c r="A26" s="261" t="s">
        <v>0</v>
      </c>
      <c r="B26" s="97" t="s">
        <v>100</v>
      </c>
      <c r="C26" s="167" t="s">
        <v>6</v>
      </c>
      <c r="D26" s="175">
        <v>22</v>
      </c>
      <c r="E26" s="196"/>
      <c r="F26" s="98">
        <f>D26*E26</f>
        <v>0</v>
      </c>
    </row>
    <row r="27" spans="1:18">
      <c r="A27" s="261"/>
      <c r="B27" s="97"/>
      <c r="C27" s="167"/>
      <c r="D27" s="175"/>
      <c r="E27" s="239"/>
      <c r="F27" s="98"/>
    </row>
    <row r="28" spans="1:18" ht="72">
      <c r="A28" s="261" t="s">
        <v>70</v>
      </c>
      <c r="B28" s="99" t="s">
        <v>137</v>
      </c>
      <c r="C28" s="167"/>
      <c r="D28" s="175"/>
      <c r="E28" s="239"/>
      <c r="F28" s="98"/>
    </row>
    <row r="29" spans="1:18">
      <c r="A29" s="261"/>
      <c r="B29" s="99"/>
      <c r="C29" s="167"/>
      <c r="D29" s="175"/>
      <c r="E29" s="239"/>
      <c r="F29" s="98"/>
    </row>
    <row r="30" spans="1:18">
      <c r="A30" s="262" t="s">
        <v>0</v>
      </c>
      <c r="B30" s="97" t="s">
        <v>102</v>
      </c>
      <c r="C30" s="167" t="s">
        <v>6</v>
      </c>
      <c r="D30" s="175">
        <v>17</v>
      </c>
      <c r="E30" s="196"/>
      <c r="F30" s="98">
        <f t="shared" ref="F30" si="3">D30*E30</f>
        <v>0</v>
      </c>
    </row>
    <row r="31" spans="1:18">
      <c r="A31" s="263"/>
      <c r="C31" s="190"/>
      <c r="D31" s="191"/>
    </row>
    <row r="32" spans="1:18" ht="72">
      <c r="A32" s="264" t="s">
        <v>71</v>
      </c>
      <c r="B32" s="99" t="s">
        <v>136</v>
      </c>
      <c r="C32" s="190"/>
      <c r="D32" s="191"/>
    </row>
    <row r="33" spans="1:8">
      <c r="A33" s="264"/>
      <c r="B33" s="99"/>
      <c r="C33" s="190"/>
      <c r="D33" s="191"/>
    </row>
    <row r="34" spans="1:8">
      <c r="A34" s="261" t="s">
        <v>0</v>
      </c>
      <c r="B34" s="97" t="s">
        <v>116</v>
      </c>
      <c r="C34" s="167" t="s">
        <v>6</v>
      </c>
      <c r="D34" s="175">
        <v>12</v>
      </c>
      <c r="E34" s="196"/>
      <c r="F34" s="98">
        <f t="shared" ref="F34" si="4">D34*E34</f>
        <v>0</v>
      </c>
    </row>
    <row r="35" spans="1:8">
      <c r="A35" s="261"/>
      <c r="B35" s="97"/>
      <c r="C35" s="167"/>
      <c r="D35" s="175"/>
      <c r="E35" s="239"/>
      <c r="F35" s="98"/>
    </row>
    <row r="36" spans="1:8" s="124" customFormat="1" ht="24">
      <c r="A36" s="261" t="s">
        <v>1</v>
      </c>
      <c r="B36" s="97" t="s">
        <v>103</v>
      </c>
      <c r="C36" s="167" t="s">
        <v>6</v>
      </c>
      <c r="D36" s="175">
        <v>22</v>
      </c>
      <c r="E36" s="196"/>
      <c r="F36" s="98">
        <f t="shared" ref="F36" si="5">D36*E36</f>
        <v>0</v>
      </c>
    </row>
    <row r="37" spans="1:8">
      <c r="A37" s="263"/>
      <c r="C37" s="190"/>
      <c r="D37" s="191"/>
    </row>
    <row r="38" spans="1:8" ht="72">
      <c r="A38" s="262" t="s">
        <v>72</v>
      </c>
      <c r="B38" s="99" t="s">
        <v>135</v>
      </c>
      <c r="C38" s="171"/>
      <c r="D38" s="175"/>
      <c r="E38" s="239"/>
      <c r="F38" s="128"/>
      <c r="H38" s="222"/>
    </row>
    <row r="39" spans="1:8">
      <c r="A39" s="262"/>
      <c r="B39" s="97"/>
      <c r="C39" s="174"/>
      <c r="D39" s="175"/>
      <c r="E39" s="96"/>
      <c r="F39" s="128"/>
    </row>
    <row r="40" spans="1:8">
      <c r="A40" s="262" t="s">
        <v>0</v>
      </c>
      <c r="B40" s="97" t="s">
        <v>117</v>
      </c>
      <c r="C40" s="167" t="s">
        <v>6</v>
      </c>
      <c r="D40" s="175">
        <v>20</v>
      </c>
      <c r="E40" s="196"/>
      <c r="F40" s="98">
        <f t="shared" ref="F40" si="6">D40*E40</f>
        <v>0</v>
      </c>
    </row>
    <row r="41" spans="1:8">
      <c r="A41" s="262"/>
      <c r="C41" s="101"/>
      <c r="D41" s="95"/>
      <c r="E41" s="239"/>
      <c r="F41" s="98"/>
    </row>
    <row r="42" spans="1:8">
      <c r="A42" s="93"/>
      <c r="B42" s="104" t="s">
        <v>73</v>
      </c>
      <c r="C42" s="105"/>
      <c r="D42" s="106"/>
      <c r="E42" s="106"/>
      <c r="F42" s="107">
        <f>SUM(F26:F40)</f>
        <v>0</v>
      </c>
      <c r="H42" s="222"/>
    </row>
    <row r="43" spans="1:8">
      <c r="A43" s="93"/>
      <c r="B43" s="130"/>
      <c r="C43" s="131"/>
      <c r="D43" s="136"/>
      <c r="E43" s="136"/>
      <c r="F43" s="134"/>
    </row>
    <row r="44" spans="1:8">
      <c r="A44" s="110"/>
      <c r="B44" s="111" t="s">
        <v>74</v>
      </c>
      <c r="C44" s="112"/>
      <c r="D44" s="113"/>
      <c r="E44" s="114"/>
      <c r="F44" s="113">
        <f>F21+F42</f>
        <v>0</v>
      </c>
      <c r="H44" s="222"/>
    </row>
    <row r="46" spans="1:8">
      <c r="A46" s="83"/>
      <c r="B46" s="84" t="s">
        <v>141</v>
      </c>
      <c r="C46" s="85" t="s">
        <v>142</v>
      </c>
      <c r="D46" s="86"/>
      <c r="E46" s="86" t="s">
        <v>9</v>
      </c>
      <c r="F46" s="86"/>
    </row>
    <row r="47" spans="1:8">
      <c r="A47" s="156"/>
      <c r="B47" s="157"/>
      <c r="C47" s="157"/>
      <c r="D47" s="155"/>
      <c r="E47" s="155"/>
      <c r="F47" s="155"/>
    </row>
    <row r="48" spans="1:8">
      <c r="A48" s="158" t="s">
        <v>69</v>
      </c>
      <c r="B48" s="159" t="s">
        <v>145</v>
      </c>
      <c r="C48" s="160"/>
      <c r="D48" s="161"/>
      <c r="E48" s="161"/>
      <c r="F48" s="161"/>
    </row>
    <row r="49" spans="1:7">
      <c r="A49" s="156"/>
      <c r="B49" s="240" t="s">
        <v>143</v>
      </c>
      <c r="C49" s="251">
        <v>0.3</v>
      </c>
      <c r="D49" s="242"/>
      <c r="E49" s="164">
        <f>SUM(F11:F13)*C49</f>
        <v>0</v>
      </c>
      <c r="F49" s="155"/>
    </row>
    <row r="50" spans="1:7">
      <c r="A50" s="156"/>
      <c r="B50" s="240" t="s">
        <v>144</v>
      </c>
      <c r="C50" s="251">
        <v>0.7</v>
      </c>
      <c r="D50" s="244"/>
      <c r="E50" s="252">
        <f>SUM(F11:F13)*C50</f>
        <v>0</v>
      </c>
      <c r="F50" s="155"/>
    </row>
    <row r="51" spans="1:7">
      <c r="A51" s="156"/>
      <c r="B51" s="157"/>
      <c r="C51" s="193"/>
      <c r="D51" s="155"/>
      <c r="E51" s="155"/>
      <c r="F51" s="155"/>
    </row>
    <row r="52" spans="1:7">
      <c r="A52" s="158" t="s">
        <v>70</v>
      </c>
      <c r="B52" s="159" t="s">
        <v>146</v>
      </c>
      <c r="C52" s="194"/>
      <c r="D52" s="161"/>
      <c r="E52" s="161"/>
      <c r="F52" s="161"/>
    </row>
    <row r="53" spans="1:7">
      <c r="A53" s="156"/>
      <c r="B53" s="240" t="s">
        <v>143</v>
      </c>
      <c r="C53" s="251">
        <v>0.42859999999999998</v>
      </c>
      <c r="D53" s="242"/>
      <c r="E53" s="164">
        <f>SUM(F17:F19)*C53</f>
        <v>0</v>
      </c>
      <c r="F53" s="155"/>
    </row>
    <row r="54" spans="1:7">
      <c r="A54" s="156"/>
      <c r="B54" s="240" t="s">
        <v>144</v>
      </c>
      <c r="C54" s="251">
        <v>0.57140000000000002</v>
      </c>
      <c r="D54" s="244"/>
      <c r="E54" s="252">
        <f>SUM(F17:F19)*C54</f>
        <v>0</v>
      </c>
      <c r="F54" s="155"/>
    </row>
    <row r="55" spans="1:7">
      <c r="A55" s="156"/>
      <c r="B55" s="157"/>
      <c r="C55" s="193"/>
      <c r="D55" s="155"/>
      <c r="E55" s="155"/>
      <c r="F55" s="155"/>
    </row>
    <row r="56" spans="1:7">
      <c r="A56" s="230" t="s">
        <v>69</v>
      </c>
      <c r="B56" s="162" t="s">
        <v>164</v>
      </c>
      <c r="C56" s="195"/>
      <c r="D56" s="163"/>
      <c r="E56" s="163"/>
      <c r="F56" s="163"/>
    </row>
    <row r="57" spans="1:7">
      <c r="A57" s="229"/>
      <c r="B57" s="240" t="s">
        <v>143</v>
      </c>
      <c r="C57" s="251">
        <v>0.3</v>
      </c>
      <c r="D57" s="242"/>
      <c r="E57" s="164">
        <f>F26*C57</f>
        <v>0</v>
      </c>
      <c r="F57" s="155"/>
    </row>
    <row r="58" spans="1:7">
      <c r="A58" s="229"/>
      <c r="B58" s="240" t="s">
        <v>144</v>
      </c>
      <c r="C58" s="251">
        <v>0.7</v>
      </c>
      <c r="D58" s="244"/>
      <c r="E58" s="252">
        <f>F26*C58</f>
        <v>0</v>
      </c>
      <c r="F58" s="155"/>
      <c r="G58" s="222"/>
    </row>
    <row r="59" spans="1:7">
      <c r="A59" s="229"/>
      <c r="B59" s="157"/>
      <c r="C59" s="193"/>
      <c r="D59" s="155"/>
      <c r="E59" s="155"/>
      <c r="F59" s="155"/>
    </row>
    <row r="60" spans="1:7">
      <c r="A60" s="230" t="s">
        <v>70</v>
      </c>
      <c r="B60" s="162" t="s">
        <v>165</v>
      </c>
      <c r="C60" s="195"/>
      <c r="D60" s="163"/>
      <c r="E60" s="163"/>
      <c r="F60" s="163"/>
    </row>
    <row r="61" spans="1:7">
      <c r="A61" s="229"/>
      <c r="B61" s="240" t="s">
        <v>143</v>
      </c>
      <c r="C61" s="251">
        <v>0.3</v>
      </c>
      <c r="D61" s="242"/>
      <c r="E61" s="164">
        <f>F30*C61</f>
        <v>0</v>
      </c>
      <c r="F61" s="155"/>
    </row>
    <row r="62" spans="1:7">
      <c r="A62" s="229"/>
      <c r="B62" s="240" t="s">
        <v>144</v>
      </c>
      <c r="C62" s="251">
        <v>0.7</v>
      </c>
      <c r="D62" s="244"/>
      <c r="E62" s="252">
        <f>F30*C62</f>
        <v>0</v>
      </c>
      <c r="F62" s="155"/>
      <c r="G62" s="222"/>
    </row>
    <row r="63" spans="1:7">
      <c r="A63" s="229"/>
      <c r="B63" s="157"/>
      <c r="C63" s="193"/>
      <c r="D63" s="155"/>
      <c r="E63" s="155"/>
      <c r="F63" s="155"/>
    </row>
    <row r="64" spans="1:7">
      <c r="A64" s="230" t="s">
        <v>71</v>
      </c>
      <c r="B64" s="162" t="s">
        <v>147</v>
      </c>
      <c r="C64" s="195"/>
      <c r="D64" s="163"/>
      <c r="E64" s="163"/>
      <c r="F64" s="163"/>
    </row>
    <row r="65" spans="1:7">
      <c r="A65" s="229"/>
      <c r="B65" s="240" t="s">
        <v>143</v>
      </c>
      <c r="C65" s="251">
        <v>0.42859999999999998</v>
      </c>
      <c r="D65" s="242"/>
      <c r="E65" s="164">
        <f>SUM(F34:F36)*C65</f>
        <v>0</v>
      </c>
      <c r="F65" s="155"/>
    </row>
    <row r="66" spans="1:7">
      <c r="A66" s="229"/>
      <c r="B66" s="240" t="s">
        <v>144</v>
      </c>
      <c r="C66" s="251">
        <v>0.57140000000000002</v>
      </c>
      <c r="D66" s="244"/>
      <c r="E66" s="164">
        <f>SUM(F34:F36)*C66</f>
        <v>0</v>
      </c>
      <c r="F66" s="155"/>
      <c r="G66" s="222"/>
    </row>
    <row r="67" spans="1:7">
      <c r="A67" s="229"/>
      <c r="B67" s="240"/>
      <c r="C67" s="251"/>
      <c r="D67" s="244"/>
      <c r="E67" s="252"/>
      <c r="F67" s="155"/>
    </row>
    <row r="68" spans="1:7" ht="17.25" customHeight="1">
      <c r="A68" s="231" t="s">
        <v>72</v>
      </c>
      <c r="B68" s="162" t="s">
        <v>148</v>
      </c>
      <c r="C68" s="195"/>
      <c r="D68" s="163"/>
      <c r="E68" s="163"/>
      <c r="F68" s="163"/>
    </row>
    <row r="69" spans="1:7" ht="17.25" customHeight="1">
      <c r="A69" s="156"/>
      <c r="B69" s="240" t="s">
        <v>143</v>
      </c>
      <c r="C69" s="251">
        <v>0.33329999999999999</v>
      </c>
      <c r="D69" s="242"/>
      <c r="E69" s="164">
        <f>SUM(F40)*C69</f>
        <v>0</v>
      </c>
      <c r="F69" s="155"/>
    </row>
    <row r="70" spans="1:7">
      <c r="A70" s="156"/>
      <c r="B70" s="240" t="s">
        <v>144</v>
      </c>
      <c r="C70" s="251">
        <v>0.66669999999999996</v>
      </c>
      <c r="D70" s="244"/>
      <c r="E70" s="164">
        <f>SUM(F40)*C70</f>
        <v>0</v>
      </c>
      <c r="F70" s="155"/>
      <c r="G70" s="222"/>
    </row>
    <row r="71" spans="1:7">
      <c r="A71" s="156"/>
      <c r="B71" s="169"/>
      <c r="C71" s="169"/>
      <c r="D71" s="170"/>
      <c r="E71" s="170"/>
      <c r="F71" s="170"/>
    </row>
    <row r="72" spans="1:7">
      <c r="A72" s="156"/>
      <c r="B72" s="104" t="s">
        <v>73</v>
      </c>
      <c r="C72" s="105"/>
      <c r="D72" s="106"/>
      <c r="E72" s="106"/>
      <c r="F72" s="107"/>
    </row>
    <row r="73" spans="1:7">
      <c r="A73" s="156"/>
      <c r="B73" s="130"/>
      <c r="C73" s="131"/>
      <c r="D73" s="136"/>
      <c r="E73" s="136"/>
      <c r="F73" s="134"/>
    </row>
    <row r="74" spans="1:7">
      <c r="A74" s="83"/>
      <c r="B74" s="84" t="s">
        <v>141</v>
      </c>
      <c r="C74" s="85"/>
      <c r="D74" s="86"/>
      <c r="E74" s="86" t="s">
        <v>9</v>
      </c>
      <c r="F74" s="86"/>
    </row>
    <row r="75" spans="1:7">
      <c r="A75" s="156"/>
      <c r="B75" s="148" t="s">
        <v>149</v>
      </c>
      <c r="C75" s="157"/>
      <c r="D75" s="155"/>
      <c r="E75" s="164">
        <f>E49+E53+E57+E61+E65+E69</f>
        <v>0</v>
      </c>
      <c r="F75" s="155"/>
    </row>
    <row r="76" spans="1:7">
      <c r="A76" s="156"/>
      <c r="B76" s="148" t="s">
        <v>144</v>
      </c>
      <c r="C76" s="157"/>
      <c r="D76" s="155"/>
      <c r="E76" s="164">
        <f>E50+E54+E58+E62+E66+E70</f>
        <v>0</v>
      </c>
      <c r="F76" s="155"/>
    </row>
  </sheetData>
  <sheetProtection algorithmName="SHA-512" hashValue="VJcNzIhgft6U3/R4SSpmREQjCjGxpHNvmQLxN7G8XRP/3hIw4oc4AvmPJmvmY7XN5wrTZBiAMbL3yI1+FJFz9g==" saltValue="lszwcBWvaGVdro/yuId0pg==" spinCount="100000" sheet="1" objects="1" scenarios="1" selectLockedCells="1"/>
  <mergeCells count="1">
    <mergeCell ref="B4:F4"/>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theme="4" tint="0.39997558519241921"/>
  </sheetPr>
  <dimension ref="A1:I51"/>
  <sheetViews>
    <sheetView zoomScaleNormal="100" zoomScaleSheetLayoutView="70" zoomScalePageLayoutView="115" workbookViewId="0">
      <selection activeCell="E7" sqref="E7"/>
    </sheetView>
  </sheetViews>
  <sheetFormatPr defaultColWidth="9.140625" defaultRowHeight="15"/>
  <cols>
    <col min="1" max="1" width="4.28515625" style="125" bestFit="1" customWidth="1"/>
    <col min="2" max="2" width="50.28515625" style="115" bestFit="1" customWidth="1"/>
    <col min="3" max="3" width="5.85546875" style="115" customWidth="1"/>
    <col min="4" max="4" width="9.42578125" style="126" bestFit="1" customWidth="1"/>
    <col min="5" max="5" width="10.7109375" style="126" customWidth="1"/>
    <col min="6" max="6" width="32.140625" style="126" customWidth="1"/>
    <col min="7" max="7" width="9.140625" style="115"/>
    <col min="8" max="8" width="11.5703125" style="115" bestFit="1" customWidth="1"/>
    <col min="9" max="9" width="11" style="115" bestFit="1" customWidth="1"/>
    <col min="10" max="16384" width="9.140625" style="115"/>
  </cols>
  <sheetData>
    <row r="1" spans="1:6">
      <c r="A1" s="118"/>
      <c r="B1" s="116"/>
      <c r="C1" s="116"/>
      <c r="D1" s="117"/>
      <c r="E1" s="117"/>
      <c r="F1" s="117"/>
    </row>
    <row r="2" spans="1:6" s="119" customFormat="1" ht="18" customHeight="1">
      <c r="A2" s="75" t="s">
        <v>0</v>
      </c>
      <c r="B2" s="76" t="s">
        <v>25</v>
      </c>
      <c r="C2" s="77"/>
      <c r="D2" s="78"/>
      <c r="E2" s="79"/>
      <c r="F2" s="79"/>
    </row>
    <row r="3" spans="1:6" s="120" customFormat="1" ht="63.75" customHeight="1">
      <c r="A3" s="80"/>
      <c r="B3" s="267" t="s">
        <v>52</v>
      </c>
      <c r="C3" s="267"/>
      <c r="D3" s="267"/>
      <c r="E3" s="267"/>
      <c r="F3" s="267"/>
    </row>
    <row r="4" spans="1:6" s="120" customFormat="1" ht="15" customHeight="1">
      <c r="A4" s="80"/>
      <c r="B4" s="226"/>
      <c r="C4" s="226"/>
      <c r="D4" s="226"/>
      <c r="E4" s="226"/>
      <c r="F4" s="226"/>
    </row>
    <row r="5" spans="1:6" s="121" customFormat="1">
      <c r="A5" s="83" t="s">
        <v>14</v>
      </c>
      <c r="B5" s="84" t="s">
        <v>13</v>
      </c>
      <c r="C5" s="85" t="s">
        <v>12</v>
      </c>
      <c r="D5" s="86" t="s">
        <v>11</v>
      </c>
      <c r="E5" s="86" t="s">
        <v>10</v>
      </c>
      <c r="F5" s="86" t="s">
        <v>9</v>
      </c>
    </row>
    <row r="6" spans="1:6" s="122" customFormat="1">
      <c r="A6" s="88"/>
      <c r="B6" s="89"/>
      <c r="C6" s="90"/>
      <c r="D6" s="91"/>
      <c r="E6" s="92"/>
      <c r="F6" s="92"/>
    </row>
    <row r="7" spans="1:6" ht="38.25" customHeight="1">
      <c r="A7" s="93" t="s">
        <v>7</v>
      </c>
      <c r="B7" s="99" t="s">
        <v>127</v>
      </c>
      <c r="C7" s="167" t="s">
        <v>5</v>
      </c>
      <c r="D7" s="172">
        <v>1</v>
      </c>
      <c r="E7" s="196"/>
      <c r="F7" s="98">
        <f>D7*E7</f>
        <v>0</v>
      </c>
    </row>
    <row r="8" spans="1:6">
      <c r="A8" s="93"/>
      <c r="B8" s="99"/>
      <c r="C8" s="171"/>
      <c r="D8" s="172"/>
      <c r="E8" s="239"/>
      <c r="F8" s="98"/>
    </row>
    <row r="9" spans="1:6" ht="49.5" customHeight="1">
      <c r="A9" s="93" t="s">
        <v>35</v>
      </c>
      <c r="B9" s="97" t="s">
        <v>16</v>
      </c>
      <c r="C9" s="167" t="s">
        <v>56</v>
      </c>
      <c r="D9" s="172">
        <v>8</v>
      </c>
      <c r="E9" s="196"/>
      <c r="F9" s="98">
        <f t="shared" ref="F9:F15" si="0">D9*E9</f>
        <v>0</v>
      </c>
    </row>
    <row r="10" spans="1:6">
      <c r="A10" s="93"/>
      <c r="B10" s="102"/>
      <c r="C10" s="167"/>
      <c r="D10" s="172"/>
      <c r="E10" s="239"/>
      <c r="F10" s="98"/>
    </row>
    <row r="11" spans="1:6" s="121" customFormat="1" ht="15" customHeight="1">
      <c r="A11" s="93" t="s">
        <v>33</v>
      </c>
      <c r="B11" s="102" t="s">
        <v>53</v>
      </c>
      <c r="C11" s="167" t="s">
        <v>6</v>
      </c>
      <c r="D11" s="168">
        <v>3698</v>
      </c>
      <c r="E11" s="197"/>
      <c r="F11" s="98">
        <f t="shared" si="0"/>
        <v>0</v>
      </c>
    </row>
    <row r="12" spans="1:6" s="121" customFormat="1">
      <c r="A12" s="93"/>
      <c r="B12" s="102"/>
      <c r="C12" s="167"/>
      <c r="D12" s="168"/>
      <c r="E12" s="103"/>
      <c r="F12" s="98"/>
    </row>
    <row r="13" spans="1:6" s="121" customFormat="1">
      <c r="A13" s="93" t="s">
        <v>36</v>
      </c>
      <c r="B13" s="102" t="s">
        <v>54</v>
      </c>
      <c r="C13" s="167" t="s">
        <v>5</v>
      </c>
      <c r="D13" s="168">
        <v>1</v>
      </c>
      <c r="E13" s="197"/>
      <c r="F13" s="98">
        <f t="shared" si="0"/>
        <v>0</v>
      </c>
    </row>
    <row r="14" spans="1:6" s="121" customFormat="1">
      <c r="A14" s="93"/>
      <c r="B14" s="102"/>
      <c r="C14" s="167"/>
      <c r="D14" s="168"/>
      <c r="E14" s="103"/>
      <c r="F14" s="98"/>
    </row>
    <row r="15" spans="1:6" s="121" customFormat="1">
      <c r="A15" s="93" t="s">
        <v>37</v>
      </c>
      <c r="B15" s="102" t="s">
        <v>24</v>
      </c>
      <c r="C15" s="167" t="s">
        <v>5</v>
      </c>
      <c r="D15" s="168">
        <v>1</v>
      </c>
      <c r="E15" s="197"/>
      <c r="F15" s="98">
        <f t="shared" si="0"/>
        <v>0</v>
      </c>
    </row>
    <row r="16" spans="1:6" s="121" customFormat="1">
      <c r="A16" s="93"/>
      <c r="B16" s="102"/>
      <c r="C16" s="167"/>
      <c r="D16" s="168"/>
      <c r="E16" s="103"/>
      <c r="F16" s="98"/>
    </row>
    <row r="17" spans="1:9" s="121" customFormat="1" ht="24">
      <c r="A17" s="93" t="s">
        <v>38</v>
      </c>
      <c r="B17" s="102" t="s">
        <v>55</v>
      </c>
      <c r="C17" s="167" t="s">
        <v>5</v>
      </c>
      <c r="D17" s="168">
        <v>1</v>
      </c>
      <c r="E17" s="197"/>
      <c r="F17" s="98">
        <f t="shared" ref="F17" si="1">D17*E17</f>
        <v>0</v>
      </c>
    </row>
    <row r="18" spans="1:9" s="121" customFormat="1">
      <c r="A18" s="93"/>
      <c r="B18" s="102"/>
      <c r="C18" s="167"/>
      <c r="D18" s="168"/>
      <c r="E18" s="103"/>
      <c r="F18" s="98"/>
    </row>
    <row r="19" spans="1:9" s="121" customFormat="1" ht="26.25" customHeight="1">
      <c r="A19" s="93" t="s">
        <v>39</v>
      </c>
      <c r="B19" s="102" t="s">
        <v>57</v>
      </c>
      <c r="C19" s="167" t="s">
        <v>56</v>
      </c>
      <c r="D19" s="173">
        <v>25</v>
      </c>
      <c r="E19" s="197"/>
      <c r="F19" s="98">
        <f t="shared" ref="F19:F43" si="2">D19*E19</f>
        <v>0</v>
      </c>
    </row>
    <row r="20" spans="1:9" s="121" customFormat="1">
      <c r="A20" s="93"/>
      <c r="B20" s="102"/>
      <c r="C20" s="167"/>
      <c r="D20" s="168"/>
      <c r="E20" s="103"/>
      <c r="F20" s="98"/>
    </row>
    <row r="21" spans="1:9" s="121" customFormat="1">
      <c r="A21" s="93" t="s">
        <v>40</v>
      </c>
      <c r="B21" s="102" t="s">
        <v>58</v>
      </c>
      <c r="C21" s="167" t="s">
        <v>56</v>
      </c>
      <c r="D21" s="168">
        <v>10</v>
      </c>
      <c r="E21" s="197"/>
      <c r="F21" s="98">
        <f t="shared" si="2"/>
        <v>0</v>
      </c>
    </row>
    <row r="22" spans="1:9" s="121" customFormat="1">
      <c r="A22" s="93"/>
      <c r="B22" s="102"/>
      <c r="C22" s="167"/>
      <c r="D22" s="168"/>
      <c r="E22" s="103"/>
      <c r="F22" s="98"/>
    </row>
    <row r="23" spans="1:9" s="121" customFormat="1">
      <c r="A23" s="93" t="s">
        <v>41</v>
      </c>
      <c r="B23" s="102" t="s">
        <v>59</v>
      </c>
      <c r="C23" s="167" t="s">
        <v>4</v>
      </c>
      <c r="D23" s="168">
        <v>500</v>
      </c>
      <c r="E23" s="197"/>
      <c r="F23" s="98">
        <f t="shared" si="2"/>
        <v>0</v>
      </c>
    </row>
    <row r="24" spans="1:9" s="121" customFormat="1">
      <c r="A24" s="93"/>
      <c r="B24" s="102"/>
      <c r="C24" s="167"/>
      <c r="D24" s="168"/>
      <c r="E24" s="103"/>
      <c r="F24" s="98"/>
    </row>
    <row r="25" spans="1:9" s="121" customFormat="1" ht="24">
      <c r="A25" s="93" t="s">
        <v>42</v>
      </c>
      <c r="B25" s="102" t="s">
        <v>60</v>
      </c>
      <c r="C25" s="167" t="s">
        <v>5</v>
      </c>
      <c r="D25" s="168">
        <v>1</v>
      </c>
      <c r="E25" s="197"/>
      <c r="F25" s="98">
        <f>D25*E25</f>
        <v>0</v>
      </c>
    </row>
    <row r="26" spans="1:9" s="121" customFormat="1">
      <c r="A26" s="93"/>
      <c r="B26" s="102"/>
      <c r="C26" s="167"/>
      <c r="D26" s="168"/>
      <c r="E26" s="103"/>
      <c r="F26" s="98"/>
    </row>
    <row r="27" spans="1:9" s="121" customFormat="1" ht="24">
      <c r="A27" s="93" t="s">
        <v>43</v>
      </c>
      <c r="B27" s="102" t="s">
        <v>61</v>
      </c>
      <c r="C27" s="167" t="s">
        <v>5</v>
      </c>
      <c r="D27" s="168">
        <v>1</v>
      </c>
      <c r="E27" s="197"/>
      <c r="F27" s="98">
        <f t="shared" si="2"/>
        <v>0</v>
      </c>
    </row>
    <row r="28" spans="1:9" s="121" customFormat="1">
      <c r="A28" s="93"/>
      <c r="B28" s="102"/>
      <c r="C28" s="167"/>
      <c r="D28" s="168"/>
      <c r="E28" s="103"/>
      <c r="F28" s="98"/>
    </row>
    <row r="29" spans="1:9" s="121" customFormat="1" ht="24">
      <c r="A29" s="93" t="s">
        <v>44</v>
      </c>
      <c r="B29" s="102" t="s">
        <v>62</v>
      </c>
      <c r="C29" s="167" t="s">
        <v>5</v>
      </c>
      <c r="D29" s="168">
        <v>1</v>
      </c>
      <c r="E29" s="197"/>
      <c r="F29" s="98">
        <f t="shared" si="2"/>
        <v>0</v>
      </c>
    </row>
    <row r="30" spans="1:9" s="121" customFormat="1">
      <c r="A30" s="93"/>
      <c r="B30" s="102"/>
      <c r="C30" s="167"/>
      <c r="D30" s="168"/>
      <c r="E30" s="103"/>
      <c r="F30" s="98"/>
      <c r="I30" s="219"/>
    </row>
    <row r="31" spans="1:9" s="121" customFormat="1">
      <c r="A31" s="93" t="s">
        <v>95</v>
      </c>
      <c r="B31" s="102" t="s">
        <v>63</v>
      </c>
      <c r="C31" s="167" t="s">
        <v>5</v>
      </c>
      <c r="D31" s="168">
        <v>1</v>
      </c>
      <c r="E31" s="197"/>
      <c r="F31" s="98">
        <f t="shared" si="2"/>
        <v>0</v>
      </c>
    </row>
    <row r="32" spans="1:9" s="121" customFormat="1">
      <c r="A32" s="93"/>
      <c r="B32" s="102"/>
      <c r="C32" s="167"/>
      <c r="D32" s="168"/>
      <c r="E32" s="103"/>
      <c r="F32" s="98"/>
    </row>
    <row r="33" spans="1:8" s="121" customFormat="1">
      <c r="A33" s="93" t="s">
        <v>96</v>
      </c>
      <c r="B33" s="102" t="s">
        <v>29</v>
      </c>
      <c r="C33" s="167" t="s">
        <v>5</v>
      </c>
      <c r="D33" s="168">
        <v>1</v>
      </c>
      <c r="E33" s="197"/>
      <c r="F33" s="98">
        <f t="shared" si="2"/>
        <v>0</v>
      </c>
    </row>
    <row r="34" spans="1:8" s="121" customFormat="1">
      <c r="A34" s="93"/>
      <c r="B34" s="102"/>
      <c r="C34" s="167"/>
      <c r="D34" s="168"/>
      <c r="E34" s="103"/>
      <c r="F34" s="98"/>
    </row>
    <row r="35" spans="1:8" s="121" customFormat="1">
      <c r="A35" s="93" t="s">
        <v>97</v>
      </c>
      <c r="B35" s="102" t="s">
        <v>30</v>
      </c>
      <c r="C35" s="167" t="s">
        <v>5</v>
      </c>
      <c r="D35" s="168">
        <v>1</v>
      </c>
      <c r="E35" s="197"/>
      <c r="F35" s="98">
        <f t="shared" si="2"/>
        <v>0</v>
      </c>
    </row>
    <row r="36" spans="1:8" s="121" customFormat="1">
      <c r="A36" s="93"/>
      <c r="B36" s="102"/>
      <c r="C36" s="167"/>
      <c r="D36" s="168"/>
      <c r="E36" s="103"/>
      <c r="F36" s="98"/>
    </row>
    <row r="37" spans="1:8" s="121" customFormat="1">
      <c r="A37" s="93" t="s">
        <v>98</v>
      </c>
      <c r="B37" s="102" t="s">
        <v>31</v>
      </c>
      <c r="C37" s="167" t="s">
        <v>5</v>
      </c>
      <c r="D37" s="168">
        <v>1</v>
      </c>
      <c r="E37" s="197"/>
      <c r="F37" s="98">
        <f t="shared" si="2"/>
        <v>0</v>
      </c>
    </row>
    <row r="38" spans="1:8" s="121" customFormat="1">
      <c r="A38" s="93"/>
      <c r="B38" s="102"/>
      <c r="C38" s="167"/>
      <c r="D38" s="168"/>
      <c r="E38" s="103"/>
      <c r="F38" s="98"/>
    </row>
    <row r="39" spans="1:8" s="123" customFormat="1">
      <c r="A39" s="93" t="s">
        <v>151</v>
      </c>
      <c r="B39" s="102" t="s">
        <v>150</v>
      </c>
      <c r="C39" s="167" t="s">
        <v>5</v>
      </c>
      <c r="D39" s="168">
        <v>1</v>
      </c>
      <c r="E39" s="197"/>
      <c r="F39" s="98">
        <f t="shared" si="2"/>
        <v>0</v>
      </c>
    </row>
    <row r="40" spans="1:8" s="124" customFormat="1">
      <c r="A40" s="93"/>
      <c r="B40" s="102"/>
      <c r="C40" s="167"/>
      <c r="D40" s="168"/>
      <c r="E40" s="103"/>
      <c r="F40" s="98"/>
    </row>
    <row r="41" spans="1:8" s="124" customFormat="1">
      <c r="A41" s="93" t="s">
        <v>153</v>
      </c>
      <c r="B41" s="102" t="s">
        <v>19</v>
      </c>
      <c r="C41" s="167" t="s">
        <v>5</v>
      </c>
      <c r="D41" s="168">
        <v>1</v>
      </c>
      <c r="E41" s="197"/>
      <c r="F41" s="98">
        <f t="shared" si="2"/>
        <v>0</v>
      </c>
    </row>
    <row r="42" spans="1:8" s="124" customFormat="1">
      <c r="A42" s="93"/>
      <c r="B42" s="102"/>
      <c r="C42" s="167"/>
      <c r="D42" s="168"/>
      <c r="E42" s="103"/>
      <c r="F42" s="98"/>
    </row>
    <row r="43" spans="1:8" ht="27" customHeight="1">
      <c r="A43" s="165" t="s">
        <v>158</v>
      </c>
      <c r="B43" s="166" t="s">
        <v>152</v>
      </c>
      <c r="C43" s="167" t="s">
        <v>5</v>
      </c>
      <c r="D43" s="168">
        <v>1</v>
      </c>
      <c r="E43" s="198"/>
      <c r="F43" s="98">
        <f t="shared" si="2"/>
        <v>0</v>
      </c>
    </row>
    <row r="44" spans="1:8">
      <c r="A44" s="165"/>
      <c r="B44" s="166"/>
      <c r="C44" s="167"/>
      <c r="D44" s="168"/>
      <c r="E44" s="108"/>
      <c r="F44" s="98"/>
    </row>
    <row r="45" spans="1:8">
      <c r="A45" s="165" t="s">
        <v>160</v>
      </c>
      <c r="B45" s="166" t="s">
        <v>161</v>
      </c>
      <c r="C45" s="167" t="s">
        <v>5</v>
      </c>
      <c r="D45" s="168">
        <v>1</v>
      </c>
      <c r="E45" s="198"/>
      <c r="F45" s="98">
        <f t="shared" ref="F45" si="3">D45*E45</f>
        <v>0</v>
      </c>
    </row>
    <row r="46" spans="1:8">
      <c r="A46" s="165"/>
      <c r="B46" s="166"/>
      <c r="C46" s="167"/>
      <c r="D46" s="168"/>
      <c r="E46" s="108"/>
      <c r="F46" s="109"/>
    </row>
    <row r="47" spans="1:8">
      <c r="A47" s="110"/>
      <c r="B47" s="111" t="s">
        <v>15</v>
      </c>
      <c r="C47" s="112"/>
      <c r="D47" s="113"/>
      <c r="E47" s="114"/>
      <c r="F47" s="113">
        <f>SUM(F7:F45)</f>
        <v>0</v>
      </c>
      <c r="H47" s="222"/>
    </row>
    <row r="49" spans="1:6">
      <c r="A49" s="192"/>
      <c r="B49" s="84" t="s">
        <v>141</v>
      </c>
      <c r="C49" s="85" t="s">
        <v>142</v>
      </c>
      <c r="D49" s="86"/>
      <c r="E49" s="86"/>
      <c r="F49" s="86" t="s">
        <v>9</v>
      </c>
    </row>
    <row r="50" spans="1:6">
      <c r="A50" s="156"/>
      <c r="B50" s="240" t="s">
        <v>143</v>
      </c>
      <c r="C50" s="241">
        <v>1</v>
      </c>
      <c r="D50" s="242"/>
      <c r="F50" s="243">
        <f>F47</f>
        <v>0</v>
      </c>
    </row>
    <row r="51" spans="1:6">
      <c r="A51" s="156"/>
      <c r="B51" s="240" t="s">
        <v>144</v>
      </c>
      <c r="C51" s="241">
        <v>0</v>
      </c>
      <c r="D51" s="244"/>
      <c r="F51" s="243">
        <v>0</v>
      </c>
    </row>
  </sheetData>
  <sheetProtection algorithmName="SHA-512" hashValue="v6kIs4fhZRO0ZZz8k4Lp9gh2LjOQNZ78wLcKkR+v9nXGb4z+uOK5XJjjFjOkUghUD3XMro3pz9ljL/CFD2J4Qw==" saltValue="MMqYCAVC7qP7JbNW7B4FSA==" spinCount="100000" sheet="1" objects="1" scenarios="1" selectLockedCells="1"/>
  <mergeCells count="1">
    <mergeCell ref="B3:F3"/>
  </mergeCells>
  <pageMargins left="0.70866141732283472" right="0.70866141732283472" top="1.3385826771653544" bottom="0.74803149606299213" header="0.31496062992125984" footer="0.31496062992125984"/>
  <pageSetup paperSize="9" scale="97" orientation="portrait" r:id="rId1"/>
  <headerFooter>
    <oddHeader>&amp;L&amp;"Franklin Gothic Book,Navadno"&amp;9 
NAČRT GRADBENIH KONSTRUKCIJ  ŠT.: 21/2016 – GK
KABLOVOD 2×20 kV RTP 110/20 kv PODLOG - RP 20 kV LOČICA
&amp;R
&amp;G</oddHeader>
    <oddFooter>&amp;C&amp;P /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tabColor theme="4" tint="0.39997558519241921"/>
  </sheetPr>
  <dimension ref="A1:H30"/>
  <sheetViews>
    <sheetView zoomScaleNormal="100" zoomScaleSheetLayoutView="70" zoomScalePageLayoutView="115" workbookViewId="0">
      <selection activeCell="E9" sqref="E9"/>
    </sheetView>
  </sheetViews>
  <sheetFormatPr defaultColWidth="9.140625" defaultRowHeight="15"/>
  <cols>
    <col min="1" max="1" width="5.140625" style="125" customWidth="1"/>
    <col min="2" max="2" width="53.5703125" style="115" customWidth="1"/>
    <col min="3" max="3" width="6.140625" style="115" customWidth="1"/>
    <col min="4" max="4" width="8.42578125" style="126" customWidth="1"/>
    <col min="5" max="5" width="10.28515625" style="126" bestFit="1" customWidth="1"/>
    <col min="6" max="6" width="31.140625" style="206" customWidth="1"/>
    <col min="7" max="7" width="9.140625" style="115"/>
    <col min="8" max="8" width="10.42578125" style="115" bestFit="1" customWidth="1"/>
    <col min="9" max="16384" width="9.140625" style="115"/>
  </cols>
  <sheetData>
    <row r="1" spans="1:6">
      <c r="A1" s="72"/>
      <c r="B1" s="73"/>
      <c r="C1" s="73"/>
      <c r="D1" s="74"/>
      <c r="E1" s="74"/>
      <c r="F1" s="200"/>
    </row>
    <row r="2" spans="1:6" s="119" customFormat="1" ht="18" customHeight="1">
      <c r="A2" s="75" t="s">
        <v>1</v>
      </c>
      <c r="B2" s="150" t="s">
        <v>92</v>
      </c>
      <c r="C2" s="150"/>
      <c r="D2" s="150"/>
      <c r="E2" s="150"/>
      <c r="F2" s="207"/>
    </row>
    <row r="3" spans="1:6" s="120" customFormat="1" ht="18" customHeight="1">
      <c r="A3" s="80"/>
      <c r="B3" s="81"/>
      <c r="C3" s="81"/>
      <c r="D3" s="82"/>
      <c r="E3" s="79"/>
      <c r="F3" s="201"/>
    </row>
    <row r="4" spans="1:6" s="121" customFormat="1">
      <c r="A4" s="83" t="s">
        <v>14</v>
      </c>
      <c r="B4" s="84" t="s">
        <v>13</v>
      </c>
      <c r="C4" s="85" t="s">
        <v>12</v>
      </c>
      <c r="D4" s="86" t="s">
        <v>11</v>
      </c>
      <c r="E4" s="86" t="s">
        <v>10</v>
      </c>
      <c r="F4" s="202" t="s">
        <v>9</v>
      </c>
    </row>
    <row r="5" spans="1:6" s="122" customFormat="1">
      <c r="A5" s="88"/>
      <c r="B5" s="89"/>
      <c r="C5" s="90"/>
      <c r="D5" s="91"/>
      <c r="E5" s="92"/>
      <c r="F5" s="203"/>
    </row>
    <row r="6" spans="1:6" ht="24">
      <c r="A6" s="93" t="s">
        <v>7</v>
      </c>
      <c r="B6" s="94" t="s">
        <v>45</v>
      </c>
      <c r="C6" s="174" t="s">
        <v>6</v>
      </c>
      <c r="D6" s="175">
        <v>2368</v>
      </c>
      <c r="E6" s="211">
        <f>F24</f>
        <v>0</v>
      </c>
      <c r="F6" s="217">
        <f>D6*E6</f>
        <v>0</v>
      </c>
    </row>
    <row r="7" spans="1:6" ht="13.5" customHeight="1">
      <c r="A7" s="93"/>
      <c r="B7" s="94" t="s">
        <v>104</v>
      </c>
      <c r="C7" s="174"/>
      <c r="D7" s="175"/>
      <c r="E7" s="96"/>
      <c r="F7" s="208"/>
    </row>
    <row r="8" spans="1:6">
      <c r="A8" s="93"/>
      <c r="B8" s="97"/>
      <c r="C8" s="174"/>
      <c r="D8" s="175"/>
      <c r="E8" s="96"/>
      <c r="F8" s="209"/>
    </row>
    <row r="9" spans="1:6" ht="27" customHeight="1">
      <c r="A9" s="93" t="s">
        <v>46</v>
      </c>
      <c r="B9" s="99" t="s">
        <v>119</v>
      </c>
      <c r="C9" s="171" t="s">
        <v>47</v>
      </c>
      <c r="D9" s="175">
        <v>0.69</v>
      </c>
      <c r="E9" s="196"/>
      <c r="F9" s="214">
        <f>D9*E9</f>
        <v>0</v>
      </c>
    </row>
    <row r="10" spans="1:6">
      <c r="A10" s="93"/>
      <c r="B10" s="99"/>
      <c r="C10" s="171"/>
      <c r="D10" s="175"/>
      <c r="E10" s="239"/>
      <c r="F10" s="214"/>
    </row>
    <row r="11" spans="1:6">
      <c r="A11" s="93" t="s">
        <v>46</v>
      </c>
      <c r="B11" s="97" t="s">
        <v>48</v>
      </c>
      <c r="C11" s="167" t="s">
        <v>4</v>
      </c>
      <c r="D11" s="175">
        <v>0.4</v>
      </c>
      <c r="E11" s="196"/>
      <c r="F11" s="214">
        <f t="shared" ref="F11:F23" si="0">D11*E11</f>
        <v>0</v>
      </c>
    </row>
    <row r="12" spans="1:6">
      <c r="A12" s="93"/>
      <c r="B12" s="97"/>
      <c r="C12" s="167"/>
      <c r="D12" s="175"/>
      <c r="E12" s="239"/>
      <c r="F12" s="214"/>
    </row>
    <row r="13" spans="1:6" ht="15" customHeight="1">
      <c r="A13" s="93" t="s">
        <v>46</v>
      </c>
      <c r="B13" s="97" t="s">
        <v>76</v>
      </c>
      <c r="C13" s="167" t="s">
        <v>49</v>
      </c>
      <c r="D13" s="175">
        <v>2</v>
      </c>
      <c r="E13" s="196"/>
      <c r="F13" s="214">
        <f t="shared" si="0"/>
        <v>0</v>
      </c>
    </row>
    <row r="14" spans="1:6">
      <c r="A14" s="93"/>
      <c r="B14" s="97"/>
      <c r="C14" s="167"/>
      <c r="D14" s="175"/>
      <c r="E14" s="239"/>
      <c r="F14" s="214"/>
    </row>
    <row r="15" spans="1:6" ht="15" customHeight="1">
      <c r="A15" s="93" t="s">
        <v>46</v>
      </c>
      <c r="B15" s="97" t="s">
        <v>50</v>
      </c>
      <c r="C15" s="167" t="s">
        <v>47</v>
      </c>
      <c r="D15" s="175">
        <v>0.1</v>
      </c>
      <c r="E15" s="196"/>
      <c r="F15" s="214">
        <f t="shared" si="0"/>
        <v>0</v>
      </c>
    </row>
    <row r="16" spans="1:6" s="121" customFormat="1" ht="15" customHeight="1">
      <c r="A16" s="93"/>
      <c r="B16" s="137"/>
      <c r="C16" s="167"/>
      <c r="D16" s="178"/>
      <c r="E16" s="103"/>
      <c r="F16" s="214"/>
    </row>
    <row r="17" spans="1:8" s="121" customFormat="1" ht="15" customHeight="1">
      <c r="A17" s="93" t="s">
        <v>46</v>
      </c>
      <c r="B17" s="102" t="s">
        <v>78</v>
      </c>
      <c r="C17" s="167" t="s">
        <v>49</v>
      </c>
      <c r="D17" s="179">
        <v>2</v>
      </c>
      <c r="E17" s="197"/>
      <c r="F17" s="214">
        <f t="shared" si="0"/>
        <v>0</v>
      </c>
    </row>
    <row r="18" spans="1:8" s="121" customFormat="1">
      <c r="A18" s="93"/>
      <c r="B18" s="102"/>
      <c r="C18" s="167"/>
      <c r="D18" s="178"/>
      <c r="E18" s="103"/>
      <c r="F18" s="214"/>
    </row>
    <row r="19" spans="1:8" s="121" customFormat="1" ht="15" customHeight="1">
      <c r="A19" s="93" t="s">
        <v>46</v>
      </c>
      <c r="B19" s="102" t="s">
        <v>20</v>
      </c>
      <c r="C19" s="167" t="s">
        <v>49</v>
      </c>
      <c r="D19" s="179">
        <v>2</v>
      </c>
      <c r="E19" s="197"/>
      <c r="F19" s="214">
        <f t="shared" si="0"/>
        <v>0</v>
      </c>
    </row>
    <row r="20" spans="1:8" s="121" customFormat="1">
      <c r="A20" s="93"/>
      <c r="B20" s="102"/>
      <c r="C20" s="167"/>
      <c r="D20" s="178"/>
      <c r="E20" s="103"/>
      <c r="F20" s="214"/>
    </row>
    <row r="21" spans="1:8" s="121" customFormat="1" ht="24">
      <c r="A21" s="93" t="s">
        <v>46</v>
      </c>
      <c r="B21" s="102" t="s">
        <v>51</v>
      </c>
      <c r="C21" s="167" t="s">
        <v>47</v>
      </c>
      <c r="D21" s="179">
        <v>0.59</v>
      </c>
      <c r="E21" s="197"/>
      <c r="F21" s="214">
        <f t="shared" si="0"/>
        <v>0</v>
      </c>
    </row>
    <row r="22" spans="1:8" s="121" customFormat="1">
      <c r="A22" s="93"/>
      <c r="B22" s="102"/>
      <c r="C22" s="167"/>
      <c r="D22" s="178"/>
      <c r="E22" s="103"/>
      <c r="F22" s="214"/>
    </row>
    <row r="23" spans="1:8" s="121" customFormat="1" ht="24">
      <c r="A23" s="93" t="s">
        <v>46</v>
      </c>
      <c r="B23" s="102" t="s">
        <v>77</v>
      </c>
      <c r="C23" s="167" t="s">
        <v>47</v>
      </c>
      <c r="D23" s="179">
        <v>0.1</v>
      </c>
      <c r="E23" s="197"/>
      <c r="F23" s="214">
        <f t="shared" si="0"/>
        <v>0</v>
      </c>
      <c r="H23" s="220"/>
    </row>
    <row r="24" spans="1:8" s="121" customFormat="1">
      <c r="A24" s="93"/>
      <c r="B24" s="104" t="s">
        <v>73</v>
      </c>
      <c r="C24" s="176"/>
      <c r="D24" s="177"/>
      <c r="E24" s="106"/>
      <c r="F24" s="213">
        <f>SUM(F9:F23)</f>
        <v>0</v>
      </c>
      <c r="H24" s="220"/>
    </row>
    <row r="25" spans="1:8" s="123" customFormat="1">
      <c r="A25" s="93"/>
      <c r="B25" s="102"/>
      <c r="C25" s="167"/>
      <c r="D25" s="168"/>
      <c r="E25" s="108"/>
      <c r="F25" s="210"/>
    </row>
    <row r="26" spans="1:8" s="124" customFormat="1">
      <c r="A26" s="110"/>
      <c r="B26" s="111" t="s">
        <v>154</v>
      </c>
      <c r="C26" s="112"/>
      <c r="D26" s="113"/>
      <c r="E26" s="114"/>
      <c r="F26" s="218">
        <f>F6</f>
        <v>0</v>
      </c>
    </row>
    <row r="27" spans="1:8">
      <c r="C27" s="245"/>
      <c r="D27" s="191"/>
    </row>
    <row r="28" spans="1:8">
      <c r="A28" s="192"/>
      <c r="B28" s="84" t="s">
        <v>141</v>
      </c>
      <c r="C28" s="85" t="s">
        <v>142</v>
      </c>
      <c r="D28" s="86"/>
      <c r="E28" s="86"/>
      <c r="F28" s="86" t="s">
        <v>9</v>
      </c>
    </row>
    <row r="29" spans="1:8">
      <c r="A29" s="156"/>
      <c r="B29" s="240" t="s">
        <v>143</v>
      </c>
      <c r="C29" s="241">
        <v>1</v>
      </c>
      <c r="D29" s="242"/>
      <c r="F29" s="243">
        <f>F6*C29</f>
        <v>0</v>
      </c>
    </row>
    <row r="30" spans="1:8">
      <c r="A30" s="156"/>
      <c r="B30" s="240" t="s">
        <v>144</v>
      </c>
      <c r="C30" s="241">
        <v>0</v>
      </c>
      <c r="D30" s="244"/>
      <c r="F30" s="243">
        <v>0</v>
      </c>
    </row>
  </sheetData>
  <sheetProtection algorithmName="SHA-512" hashValue="W6tqCghkkwDwq0v56KaRebmUcy8ZQDqIVuHP2oYgdwqeE0S2Fp75Lj4z6rLsdbkNfEBiys6YgY6OFRFhQYTezA==" saltValue="txcn2Xdm/210PIQ8piDUEw==" spinCount="100000" sheet="1" objects="1" scenarios="1" selectLockedCells="1"/>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tabColor theme="4" tint="0.39997558519241921"/>
  </sheetPr>
  <dimension ref="A1:H31"/>
  <sheetViews>
    <sheetView zoomScaleNormal="100" zoomScaleSheetLayoutView="70" zoomScalePageLayoutView="115" workbookViewId="0">
      <selection activeCell="E10" sqref="E10"/>
    </sheetView>
  </sheetViews>
  <sheetFormatPr defaultColWidth="9.140625" defaultRowHeight="15"/>
  <cols>
    <col min="1" max="1" width="5.140625" style="125" customWidth="1"/>
    <col min="2" max="2" width="50.42578125" style="115" customWidth="1"/>
    <col min="3" max="3" width="6.140625" style="115" customWidth="1"/>
    <col min="4" max="4" width="8.42578125" style="126" customWidth="1"/>
    <col min="5" max="5" width="9.28515625" style="126" customWidth="1"/>
    <col min="6" max="6" width="32" style="126" customWidth="1"/>
    <col min="7" max="7" width="9.140625" style="115"/>
    <col min="8" max="8" width="10.42578125" style="115" bestFit="1" customWidth="1"/>
    <col min="9" max="16384" width="9.140625" style="115"/>
  </cols>
  <sheetData>
    <row r="1" spans="1:6">
      <c r="A1" s="72"/>
      <c r="B1" s="73"/>
      <c r="C1" s="73"/>
      <c r="D1" s="74"/>
      <c r="E1" s="74"/>
      <c r="F1" s="74"/>
    </row>
    <row r="2" spans="1:6" s="119" customFormat="1" ht="18" customHeight="1">
      <c r="A2" s="75" t="s">
        <v>2</v>
      </c>
      <c r="B2" s="268" t="s">
        <v>93</v>
      </c>
      <c r="C2" s="268"/>
      <c r="D2" s="268"/>
      <c r="E2" s="268"/>
      <c r="F2" s="268"/>
    </row>
    <row r="3" spans="1:6" s="120" customFormat="1" ht="18" customHeight="1">
      <c r="A3" s="75"/>
      <c r="B3" s="246"/>
      <c r="C3" s="246"/>
      <c r="D3" s="246"/>
      <c r="E3" s="246"/>
      <c r="F3" s="246"/>
    </row>
    <row r="4" spans="1:6" s="121" customFormat="1" ht="29.25" customHeight="1">
      <c r="A4" s="80"/>
      <c r="B4" s="154" t="s">
        <v>173</v>
      </c>
      <c r="C4" s="81"/>
      <c r="D4" s="82"/>
      <c r="E4" s="79"/>
      <c r="F4" s="79"/>
    </row>
    <row r="5" spans="1:6" s="122" customFormat="1">
      <c r="A5" s="83" t="s">
        <v>14</v>
      </c>
      <c r="B5" s="84" t="s">
        <v>13</v>
      </c>
      <c r="C5" s="85" t="s">
        <v>12</v>
      </c>
      <c r="D5" s="86" t="s">
        <v>11</v>
      </c>
      <c r="E5" s="86" t="s">
        <v>10</v>
      </c>
      <c r="F5" s="86" t="s">
        <v>9</v>
      </c>
    </row>
    <row r="6" spans="1:6">
      <c r="A6" s="88"/>
      <c r="B6" s="89"/>
      <c r="C6" s="90"/>
      <c r="D6" s="91"/>
      <c r="E6" s="92"/>
      <c r="F6" s="92"/>
    </row>
    <row r="7" spans="1:6" ht="24">
      <c r="A7" s="93" t="s">
        <v>7</v>
      </c>
      <c r="B7" s="94" t="s">
        <v>105</v>
      </c>
      <c r="C7" s="174" t="s">
        <v>6</v>
      </c>
      <c r="D7" s="175">
        <v>12</v>
      </c>
      <c r="E7" s="211">
        <f>F25</f>
        <v>0</v>
      </c>
      <c r="F7" s="127">
        <f>D7*E7</f>
        <v>0</v>
      </c>
    </row>
    <row r="8" spans="1:6">
      <c r="A8" s="93"/>
      <c r="B8" s="94" t="s">
        <v>106</v>
      </c>
      <c r="C8" s="174"/>
      <c r="D8" s="175"/>
      <c r="E8" s="96"/>
      <c r="F8" s="128"/>
    </row>
    <row r="9" spans="1:6" ht="15" customHeight="1">
      <c r="A9" s="93"/>
      <c r="B9" s="97"/>
      <c r="C9" s="174"/>
      <c r="D9" s="175"/>
      <c r="E9" s="96"/>
      <c r="F9" s="128"/>
    </row>
    <row r="10" spans="1:6" ht="36" customHeight="1">
      <c r="A10" s="93" t="s">
        <v>46</v>
      </c>
      <c r="B10" s="99" t="s">
        <v>120</v>
      </c>
      <c r="C10" s="171" t="s">
        <v>47</v>
      </c>
      <c r="D10" s="175">
        <v>1.32</v>
      </c>
      <c r="E10" s="196"/>
      <c r="F10" s="212">
        <f>D10*E10</f>
        <v>0</v>
      </c>
    </row>
    <row r="11" spans="1:6">
      <c r="A11" s="93"/>
      <c r="B11" s="99"/>
      <c r="C11" s="171"/>
      <c r="D11" s="175"/>
      <c r="E11" s="239"/>
      <c r="F11" s="212"/>
    </row>
    <row r="12" spans="1:6">
      <c r="A12" s="93" t="s">
        <v>46</v>
      </c>
      <c r="B12" s="97" t="s">
        <v>48</v>
      </c>
      <c r="C12" s="167" t="s">
        <v>4</v>
      </c>
      <c r="D12" s="175">
        <v>0.47</v>
      </c>
      <c r="E12" s="196"/>
      <c r="F12" s="212">
        <f t="shared" ref="F12:F24" si="0">D12*E12</f>
        <v>0</v>
      </c>
    </row>
    <row r="13" spans="1:6" s="246" customFormat="1" ht="15" customHeight="1">
      <c r="C13" s="247"/>
      <c r="D13" s="248"/>
      <c r="F13" s="249"/>
    </row>
    <row r="14" spans="1:6" ht="48">
      <c r="A14" s="93" t="s">
        <v>46</v>
      </c>
      <c r="B14" s="97" t="s">
        <v>64</v>
      </c>
      <c r="C14" s="167" t="s">
        <v>47</v>
      </c>
      <c r="D14" s="175">
        <v>0.2</v>
      </c>
      <c r="E14" s="196"/>
      <c r="F14" s="212">
        <f t="shared" ref="F14" si="1">D14*E14</f>
        <v>0</v>
      </c>
    </row>
    <row r="15" spans="1:6" ht="15" customHeight="1">
      <c r="A15" s="93"/>
      <c r="B15" s="97"/>
      <c r="C15" s="167"/>
      <c r="D15" s="175"/>
      <c r="E15" s="239"/>
      <c r="F15" s="212"/>
    </row>
    <row r="16" spans="1:6" ht="36">
      <c r="A16" s="93" t="s">
        <v>46</v>
      </c>
      <c r="B16" s="97" t="s">
        <v>174</v>
      </c>
      <c r="C16" s="167" t="s">
        <v>49</v>
      </c>
      <c r="D16" s="175">
        <v>2</v>
      </c>
      <c r="E16" s="196"/>
      <c r="F16" s="212">
        <f t="shared" ref="F16:F18" si="2">D16*E16</f>
        <v>0</v>
      </c>
    </row>
    <row r="17" spans="1:8" ht="15" customHeight="1">
      <c r="A17" s="93"/>
      <c r="B17" s="97"/>
      <c r="C17" s="167"/>
      <c r="D17" s="175"/>
      <c r="E17" s="239"/>
      <c r="F17" s="212"/>
    </row>
    <row r="18" spans="1:8" s="121" customFormat="1" ht="15" customHeight="1">
      <c r="A18" s="93" t="s">
        <v>46</v>
      </c>
      <c r="B18" s="97" t="s">
        <v>76</v>
      </c>
      <c r="C18" s="167" t="s">
        <v>49</v>
      </c>
      <c r="D18" s="175">
        <v>2</v>
      </c>
      <c r="E18" s="196"/>
      <c r="F18" s="212">
        <f t="shared" si="2"/>
        <v>0</v>
      </c>
    </row>
    <row r="19" spans="1:8" s="121" customFormat="1" ht="15" customHeight="1">
      <c r="A19" s="93"/>
      <c r="B19" s="102"/>
      <c r="C19" s="167"/>
      <c r="D19" s="175"/>
      <c r="E19" s="239"/>
      <c r="F19" s="212"/>
    </row>
    <row r="20" spans="1:8" s="121" customFormat="1" ht="15" customHeight="1">
      <c r="A20" s="93" t="s">
        <v>46</v>
      </c>
      <c r="B20" s="102" t="s">
        <v>20</v>
      </c>
      <c r="C20" s="167" t="s">
        <v>49</v>
      </c>
      <c r="D20" s="175">
        <v>2</v>
      </c>
      <c r="E20" s="196"/>
      <c r="F20" s="212">
        <f t="shared" si="0"/>
        <v>0</v>
      </c>
    </row>
    <row r="21" spans="1:8" s="121" customFormat="1">
      <c r="A21" s="93"/>
      <c r="B21" s="102"/>
      <c r="C21" s="167"/>
      <c r="D21" s="175"/>
      <c r="E21" s="239"/>
      <c r="F21" s="212"/>
    </row>
    <row r="22" spans="1:8" s="121" customFormat="1" ht="24">
      <c r="A22" s="93" t="s">
        <v>46</v>
      </c>
      <c r="B22" s="102" t="s">
        <v>51</v>
      </c>
      <c r="C22" s="167" t="s">
        <v>47</v>
      </c>
      <c r="D22" s="175">
        <v>1.08</v>
      </c>
      <c r="E22" s="196"/>
      <c r="F22" s="212">
        <f t="shared" si="0"/>
        <v>0</v>
      </c>
    </row>
    <row r="23" spans="1:8" s="121" customFormat="1">
      <c r="A23" s="93"/>
      <c r="B23" s="102"/>
      <c r="C23" s="167"/>
      <c r="D23" s="175"/>
      <c r="E23" s="239"/>
      <c r="F23" s="212"/>
    </row>
    <row r="24" spans="1:8" s="121" customFormat="1" ht="24">
      <c r="A24" s="93" t="s">
        <v>46</v>
      </c>
      <c r="B24" s="102" t="s">
        <v>77</v>
      </c>
      <c r="C24" s="167" t="s">
        <v>47</v>
      </c>
      <c r="D24" s="175">
        <v>0.18</v>
      </c>
      <c r="E24" s="196"/>
      <c r="F24" s="212">
        <f t="shared" si="0"/>
        <v>0</v>
      </c>
    </row>
    <row r="25" spans="1:8" s="121" customFormat="1">
      <c r="A25" s="93"/>
      <c r="B25" s="104" t="s">
        <v>73</v>
      </c>
      <c r="C25" s="105"/>
      <c r="D25" s="106"/>
      <c r="E25" s="106"/>
      <c r="F25" s="213">
        <f>SUM(F10:F24)</f>
        <v>0</v>
      </c>
      <c r="H25" s="220"/>
    </row>
    <row r="26" spans="1:8">
      <c r="A26" s="143"/>
      <c r="B26" s="144"/>
      <c r="C26" s="145"/>
      <c r="D26" s="146"/>
      <c r="E26" s="146"/>
      <c r="F26" s="147"/>
    </row>
    <row r="27" spans="1:8">
      <c r="A27" s="138"/>
      <c r="B27" s="139" t="s">
        <v>157</v>
      </c>
      <c r="C27" s="140"/>
      <c r="D27" s="141"/>
      <c r="E27" s="142"/>
      <c r="F27" s="141">
        <f>F7</f>
        <v>0</v>
      </c>
    </row>
    <row r="29" spans="1:8">
      <c r="A29" s="192"/>
      <c r="B29" s="84" t="s">
        <v>141</v>
      </c>
      <c r="C29" s="85" t="s">
        <v>142</v>
      </c>
      <c r="D29" s="86"/>
      <c r="E29" s="86"/>
      <c r="F29" s="86" t="s">
        <v>9</v>
      </c>
    </row>
    <row r="30" spans="1:8">
      <c r="A30" s="156"/>
      <c r="B30" s="240" t="s">
        <v>143</v>
      </c>
      <c r="C30" s="241">
        <v>1</v>
      </c>
      <c r="D30" s="242"/>
      <c r="F30" s="243">
        <f>F7*C30</f>
        <v>0</v>
      </c>
    </row>
    <row r="31" spans="1:8">
      <c r="A31" s="156"/>
      <c r="B31" s="240" t="s">
        <v>144</v>
      </c>
      <c r="C31" s="241">
        <v>0</v>
      </c>
      <c r="D31" s="244"/>
      <c r="F31" s="243">
        <v>0</v>
      </c>
    </row>
  </sheetData>
  <sheetProtection algorithmName="SHA-512" hashValue="Wo5qZBA1+cQ8R3NkQmp2LjJP/Z0GSxjZzl0FYHAqsT+qvoWKB7zqwq5EV0JuYJcbAgOuDmkzFXhNNp56rX2InQ==" saltValue="ni8oLCZTbBfzAYUF/BGgXg==" spinCount="100000" sheet="1" objects="1" scenarios="1" selectLockedCells="1"/>
  <mergeCells count="1">
    <mergeCell ref="B2:F2"/>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tabColor theme="4" tint="0.39997558519241921"/>
  </sheetPr>
  <dimension ref="A1:H31"/>
  <sheetViews>
    <sheetView zoomScaleNormal="100" zoomScaleSheetLayoutView="70" zoomScalePageLayoutView="115" workbookViewId="0">
      <selection activeCell="E9" sqref="E9"/>
    </sheetView>
  </sheetViews>
  <sheetFormatPr defaultColWidth="9.140625" defaultRowHeight="15"/>
  <cols>
    <col min="1" max="1" width="5.140625" style="125" customWidth="1"/>
    <col min="2" max="2" width="50.42578125" style="115" customWidth="1"/>
    <col min="3" max="3" width="6.140625" style="115" customWidth="1"/>
    <col min="4" max="4" width="8.42578125" style="126" customWidth="1"/>
    <col min="5" max="5" width="12" style="126" bestFit="1" customWidth="1"/>
    <col min="6" max="6" width="35.7109375" style="126" customWidth="1"/>
    <col min="7" max="7" width="12" style="115" bestFit="1" customWidth="1"/>
    <col min="8" max="8" width="11.42578125" style="115" bestFit="1" customWidth="1"/>
    <col min="9" max="16384" width="9.140625" style="115"/>
  </cols>
  <sheetData>
    <row r="1" spans="1:6">
      <c r="A1" s="72"/>
      <c r="B1" s="73"/>
      <c r="C1" s="73"/>
      <c r="D1" s="74"/>
      <c r="E1" s="74"/>
      <c r="F1" s="74"/>
    </row>
    <row r="2" spans="1:6" s="119" customFormat="1" ht="18" customHeight="1">
      <c r="A2" s="75" t="s">
        <v>3</v>
      </c>
      <c r="B2" s="269" t="s">
        <v>155</v>
      </c>
      <c r="C2" s="269"/>
      <c r="D2" s="269"/>
      <c r="E2" s="269"/>
      <c r="F2" s="269"/>
    </row>
    <row r="3" spans="1:6" s="120" customFormat="1" ht="18" customHeight="1">
      <c r="A3" s="80"/>
      <c r="B3" s="81"/>
      <c r="C3" s="81"/>
      <c r="D3" s="82"/>
      <c r="E3" s="79"/>
      <c r="F3" s="79"/>
    </row>
    <row r="4" spans="1:6" s="121" customFormat="1">
      <c r="A4" s="83" t="s">
        <v>14</v>
      </c>
      <c r="B4" s="84" t="s">
        <v>13</v>
      </c>
      <c r="C4" s="85" t="s">
        <v>12</v>
      </c>
      <c r="D4" s="86" t="s">
        <v>11</v>
      </c>
      <c r="E4" s="86" t="s">
        <v>10</v>
      </c>
      <c r="F4" s="86" t="s">
        <v>9</v>
      </c>
    </row>
    <row r="5" spans="1:6" s="122" customFormat="1">
      <c r="A5" s="88"/>
      <c r="B5" s="89"/>
      <c r="C5" s="90"/>
      <c r="D5" s="91"/>
      <c r="E5" s="92"/>
      <c r="F5" s="92"/>
    </row>
    <row r="6" spans="1:6" ht="24">
      <c r="A6" s="93" t="s">
        <v>7</v>
      </c>
      <c r="B6" s="94" t="s">
        <v>75</v>
      </c>
      <c r="C6" s="174" t="s">
        <v>6</v>
      </c>
      <c r="D6" s="175">
        <v>493</v>
      </c>
      <c r="E6" s="211">
        <f>F24</f>
        <v>0</v>
      </c>
      <c r="F6" s="127">
        <f>D6*E6</f>
        <v>0</v>
      </c>
    </row>
    <row r="7" spans="1:6">
      <c r="A7" s="93"/>
      <c r="B7" s="94" t="s">
        <v>162</v>
      </c>
      <c r="C7" s="174"/>
      <c r="D7" s="175"/>
      <c r="E7" s="96"/>
      <c r="F7" s="128"/>
    </row>
    <row r="8" spans="1:6">
      <c r="A8" s="93"/>
      <c r="B8" s="97"/>
      <c r="C8" s="174"/>
      <c r="D8" s="175"/>
      <c r="E8" s="96"/>
      <c r="F8" s="128"/>
    </row>
    <row r="9" spans="1:6" ht="38.25" customHeight="1">
      <c r="A9" s="93" t="s">
        <v>46</v>
      </c>
      <c r="B9" s="99" t="s">
        <v>121</v>
      </c>
      <c r="C9" s="171" t="s">
        <v>47</v>
      </c>
      <c r="D9" s="175">
        <v>3</v>
      </c>
      <c r="E9" s="196"/>
      <c r="F9" s="212">
        <f>D9*E9</f>
        <v>0</v>
      </c>
    </row>
    <row r="10" spans="1:6">
      <c r="A10" s="93"/>
      <c r="B10" s="99"/>
      <c r="C10" s="171"/>
      <c r="D10" s="175"/>
      <c r="E10" s="239"/>
      <c r="F10" s="212"/>
    </row>
    <row r="11" spans="1:6">
      <c r="A11" s="93" t="s">
        <v>46</v>
      </c>
      <c r="B11" s="97" t="s">
        <v>48</v>
      </c>
      <c r="C11" s="167" t="s">
        <v>4</v>
      </c>
      <c r="D11" s="175">
        <v>1</v>
      </c>
      <c r="E11" s="196"/>
      <c r="F11" s="212">
        <f t="shared" ref="F11:F23" si="0">D11*E11</f>
        <v>0</v>
      </c>
    </row>
    <row r="12" spans="1:6">
      <c r="A12" s="93"/>
      <c r="B12" s="97"/>
      <c r="C12" s="167"/>
      <c r="D12" s="175"/>
      <c r="E12" s="239"/>
      <c r="F12" s="212"/>
    </row>
    <row r="13" spans="1:6" ht="38.25" customHeight="1">
      <c r="A13" s="93" t="s">
        <v>46</v>
      </c>
      <c r="B13" s="97" t="s">
        <v>64</v>
      </c>
      <c r="C13" s="167" t="s">
        <v>47</v>
      </c>
      <c r="D13" s="175">
        <v>0.54</v>
      </c>
      <c r="E13" s="196"/>
      <c r="F13" s="212">
        <f t="shared" ref="F13" si="1">D13*E13</f>
        <v>0</v>
      </c>
    </row>
    <row r="14" spans="1:6">
      <c r="A14" s="93"/>
      <c r="B14" s="97"/>
      <c r="C14" s="167"/>
      <c r="D14" s="175"/>
      <c r="E14" s="239"/>
      <c r="F14" s="212"/>
    </row>
    <row r="15" spans="1:6" ht="36">
      <c r="A15" s="93" t="s">
        <v>46</v>
      </c>
      <c r="B15" s="97" t="s">
        <v>174</v>
      </c>
      <c r="C15" s="167" t="s">
        <v>49</v>
      </c>
      <c r="D15" s="175">
        <v>8</v>
      </c>
      <c r="E15" s="196"/>
      <c r="F15" s="212">
        <f t="shared" ref="F15:F17" si="2">D15*E15</f>
        <v>0</v>
      </c>
    </row>
    <row r="16" spans="1:6">
      <c r="A16" s="93"/>
      <c r="B16" s="97"/>
      <c r="C16" s="167"/>
      <c r="D16" s="175"/>
      <c r="E16" s="239"/>
      <c r="F16" s="212"/>
    </row>
    <row r="17" spans="1:8" ht="15" customHeight="1">
      <c r="A17" s="93" t="s">
        <v>46</v>
      </c>
      <c r="B17" s="97" t="s">
        <v>76</v>
      </c>
      <c r="C17" s="167" t="s">
        <v>49</v>
      </c>
      <c r="D17" s="175">
        <v>2</v>
      </c>
      <c r="E17" s="196"/>
      <c r="F17" s="212">
        <f t="shared" si="2"/>
        <v>0</v>
      </c>
    </row>
    <row r="18" spans="1:8" s="121" customFormat="1" ht="15" customHeight="1">
      <c r="A18" s="93"/>
      <c r="B18" s="102"/>
      <c r="C18" s="167"/>
      <c r="D18" s="175"/>
      <c r="E18" s="239"/>
      <c r="F18" s="212"/>
    </row>
    <row r="19" spans="1:8" s="121" customFormat="1" ht="15" customHeight="1">
      <c r="A19" s="93" t="s">
        <v>46</v>
      </c>
      <c r="B19" s="102" t="s">
        <v>20</v>
      </c>
      <c r="C19" s="167" t="s">
        <v>49</v>
      </c>
      <c r="D19" s="175">
        <v>3</v>
      </c>
      <c r="E19" s="196"/>
      <c r="F19" s="212">
        <f t="shared" si="0"/>
        <v>0</v>
      </c>
    </row>
    <row r="20" spans="1:8" s="121" customFormat="1">
      <c r="A20" s="93"/>
      <c r="B20" s="102"/>
      <c r="C20" s="167"/>
      <c r="D20" s="175"/>
      <c r="E20" s="239"/>
      <c r="F20" s="212"/>
    </row>
    <row r="21" spans="1:8" s="121" customFormat="1" ht="24">
      <c r="A21" s="93" t="s">
        <v>46</v>
      </c>
      <c r="B21" s="102" t="s">
        <v>51</v>
      </c>
      <c r="C21" s="167" t="s">
        <v>47</v>
      </c>
      <c r="D21" s="175">
        <v>2.2999999999999998</v>
      </c>
      <c r="E21" s="196"/>
      <c r="F21" s="212">
        <f t="shared" si="0"/>
        <v>0</v>
      </c>
    </row>
    <row r="22" spans="1:8" s="121" customFormat="1">
      <c r="A22" s="93"/>
      <c r="B22" s="102"/>
      <c r="C22" s="167"/>
      <c r="D22" s="175"/>
      <c r="E22" s="239"/>
      <c r="F22" s="212"/>
    </row>
    <row r="23" spans="1:8" s="121" customFormat="1" ht="24">
      <c r="A23" s="93" t="s">
        <v>46</v>
      </c>
      <c r="B23" s="102" t="s">
        <v>77</v>
      </c>
      <c r="C23" s="167" t="s">
        <v>47</v>
      </c>
      <c r="D23" s="175">
        <v>0.71</v>
      </c>
      <c r="E23" s="196"/>
      <c r="F23" s="212">
        <f t="shared" si="0"/>
        <v>0</v>
      </c>
    </row>
    <row r="24" spans="1:8" s="121" customFormat="1">
      <c r="A24" s="93"/>
      <c r="B24" s="104" t="s">
        <v>73</v>
      </c>
      <c r="C24" s="105"/>
      <c r="D24" s="106"/>
      <c r="E24" s="106"/>
      <c r="F24" s="213">
        <f>SUM(F9:F23)</f>
        <v>0</v>
      </c>
      <c r="H24" s="220"/>
    </row>
    <row r="25" spans="1:8" s="121" customFormat="1">
      <c r="A25" s="143"/>
      <c r="B25" s="144"/>
      <c r="C25" s="145"/>
      <c r="D25" s="146"/>
      <c r="E25" s="146"/>
      <c r="F25" s="147"/>
    </row>
    <row r="26" spans="1:8">
      <c r="A26" s="138"/>
      <c r="B26" s="139" t="s">
        <v>156</v>
      </c>
      <c r="C26" s="140"/>
      <c r="D26" s="141"/>
      <c r="E26" s="142"/>
      <c r="F26" s="141">
        <f>F6</f>
        <v>0</v>
      </c>
    </row>
    <row r="28" spans="1:8">
      <c r="A28" s="83"/>
      <c r="B28" s="84" t="s">
        <v>141</v>
      </c>
      <c r="C28" s="85" t="s">
        <v>142</v>
      </c>
      <c r="D28" s="86"/>
      <c r="E28" s="86"/>
      <c r="F28" s="86" t="s">
        <v>9</v>
      </c>
    </row>
    <row r="29" spans="1:8">
      <c r="A29" s="156"/>
      <c r="B29" s="240" t="s">
        <v>143</v>
      </c>
      <c r="C29" s="241">
        <v>0.3</v>
      </c>
      <c r="D29" s="242"/>
      <c r="F29" s="250">
        <f>F6*C29</f>
        <v>0</v>
      </c>
    </row>
    <row r="30" spans="1:8">
      <c r="A30" s="156"/>
      <c r="B30" s="240" t="s">
        <v>144</v>
      </c>
      <c r="C30" s="241">
        <v>0.7</v>
      </c>
      <c r="D30" s="244"/>
      <c r="F30" s="250">
        <f>F6*C30</f>
        <v>0</v>
      </c>
    </row>
    <row r="31" spans="1:8">
      <c r="G31" s="222"/>
    </row>
  </sheetData>
  <sheetProtection algorithmName="SHA-512" hashValue="MigW/L8OxG1BkDJuT5z5Iclz8IGUdu8bJ9hhrSqZdf9ZZs+O5jtOmfdzFetqgIFYSfwl/lG7xVYBGODW2LYjhg==" saltValue="O6SGGDtFTsUWveF68kmflw==" spinCount="100000" sheet="1" objects="1" scenarios="1" selectLockedCells="1"/>
  <mergeCells count="1">
    <mergeCell ref="B2:F2"/>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tabColor theme="4" tint="0.39997558519241921"/>
  </sheetPr>
  <dimension ref="A1:H30"/>
  <sheetViews>
    <sheetView zoomScaleNormal="100" zoomScaleSheetLayoutView="70" zoomScalePageLayoutView="115" workbookViewId="0">
      <selection activeCell="E9" sqref="E9"/>
    </sheetView>
  </sheetViews>
  <sheetFormatPr defaultColWidth="9.140625" defaultRowHeight="15"/>
  <cols>
    <col min="1" max="1" width="5.140625" style="125" customWidth="1"/>
    <col min="2" max="2" width="50.42578125" style="115" customWidth="1"/>
    <col min="3" max="3" width="6.140625" style="115" customWidth="1"/>
    <col min="4" max="4" width="8.42578125" style="126" customWidth="1"/>
    <col min="5" max="5" width="11" style="126" bestFit="1" customWidth="1"/>
    <col min="6" max="6" width="41.7109375" style="126" customWidth="1"/>
    <col min="7" max="7" width="9.140625" style="115"/>
    <col min="8" max="8" width="11.42578125" style="115" bestFit="1" customWidth="1"/>
    <col min="9" max="16384" width="9.140625" style="115"/>
  </cols>
  <sheetData>
    <row r="1" spans="1:6">
      <c r="A1" s="72"/>
      <c r="B1" s="73"/>
      <c r="C1" s="73"/>
      <c r="D1" s="74"/>
      <c r="E1" s="74"/>
      <c r="F1" s="74"/>
    </row>
    <row r="2" spans="1:6" s="119" customFormat="1" ht="18" customHeight="1">
      <c r="A2" s="75" t="s">
        <v>88</v>
      </c>
      <c r="B2" s="270" t="s">
        <v>130</v>
      </c>
      <c r="C2" s="270"/>
      <c r="D2" s="270"/>
      <c r="E2" s="270"/>
      <c r="F2" s="270"/>
    </row>
    <row r="3" spans="1:6" s="120" customFormat="1" ht="18" customHeight="1">
      <c r="A3" s="80"/>
      <c r="B3" s="81"/>
      <c r="C3" s="81"/>
      <c r="D3" s="82"/>
      <c r="E3" s="79"/>
      <c r="F3" s="79"/>
    </row>
    <row r="4" spans="1:6" s="121" customFormat="1">
      <c r="A4" s="83" t="s">
        <v>14</v>
      </c>
      <c r="B4" s="84" t="s">
        <v>13</v>
      </c>
      <c r="C4" s="85" t="s">
        <v>12</v>
      </c>
      <c r="D4" s="86" t="s">
        <v>11</v>
      </c>
      <c r="E4" s="86" t="s">
        <v>10</v>
      </c>
      <c r="F4" s="86" t="s">
        <v>9</v>
      </c>
    </row>
    <row r="5" spans="1:6" s="122" customFormat="1">
      <c r="A5" s="88"/>
      <c r="B5" s="89"/>
      <c r="C5" s="90"/>
      <c r="D5" s="91"/>
      <c r="E5" s="92"/>
      <c r="F5" s="92"/>
    </row>
    <row r="6" spans="1:6" ht="24">
      <c r="A6" s="93" t="s">
        <v>7</v>
      </c>
      <c r="B6" s="94" t="s">
        <v>107</v>
      </c>
      <c r="C6" s="174" t="s">
        <v>6</v>
      </c>
      <c r="D6" s="175">
        <v>201</v>
      </c>
      <c r="E6" s="211">
        <f>F24</f>
        <v>0</v>
      </c>
      <c r="F6" s="127">
        <f>D6*E6</f>
        <v>0</v>
      </c>
    </row>
    <row r="7" spans="1:6">
      <c r="A7" s="93"/>
      <c r="B7" s="94" t="s">
        <v>110</v>
      </c>
      <c r="C7" s="174"/>
      <c r="D7" s="175"/>
      <c r="E7" s="96"/>
      <c r="F7" s="128"/>
    </row>
    <row r="8" spans="1:6">
      <c r="A8" s="93"/>
      <c r="B8" s="97"/>
      <c r="C8" s="174"/>
      <c r="D8" s="175"/>
      <c r="E8" s="96"/>
      <c r="F8" s="128"/>
    </row>
    <row r="9" spans="1:6" ht="38.25" customHeight="1">
      <c r="A9" s="93" t="s">
        <v>46</v>
      </c>
      <c r="B9" s="99" t="s">
        <v>121</v>
      </c>
      <c r="C9" s="171" t="s">
        <v>47</v>
      </c>
      <c r="D9" s="175">
        <v>2.7</v>
      </c>
      <c r="E9" s="196"/>
      <c r="F9" s="212">
        <f>D9*E9</f>
        <v>0</v>
      </c>
    </row>
    <row r="10" spans="1:6">
      <c r="A10" s="93"/>
      <c r="B10" s="99"/>
      <c r="C10" s="171"/>
      <c r="D10" s="175"/>
      <c r="E10" s="239"/>
      <c r="F10" s="212"/>
    </row>
    <row r="11" spans="1:6">
      <c r="A11" s="93" t="s">
        <v>46</v>
      </c>
      <c r="B11" s="97" t="s">
        <v>48</v>
      </c>
      <c r="C11" s="167" t="s">
        <v>4</v>
      </c>
      <c r="D11" s="175">
        <v>1</v>
      </c>
      <c r="E11" s="196"/>
      <c r="F11" s="212">
        <f t="shared" ref="F11:F23" si="0">D11*E11</f>
        <v>0</v>
      </c>
    </row>
    <row r="12" spans="1:6">
      <c r="A12" s="93"/>
      <c r="B12" s="97"/>
      <c r="C12" s="167"/>
      <c r="D12" s="175"/>
      <c r="E12" s="239"/>
      <c r="F12" s="212"/>
    </row>
    <row r="13" spans="1:6" ht="38.25" customHeight="1">
      <c r="A13" s="93" t="s">
        <v>46</v>
      </c>
      <c r="B13" s="97" t="s">
        <v>64</v>
      </c>
      <c r="C13" s="167" t="s">
        <v>47</v>
      </c>
      <c r="D13" s="175">
        <v>0.46</v>
      </c>
      <c r="E13" s="196"/>
      <c r="F13" s="212">
        <f t="shared" ref="F13" si="1">D13*E13</f>
        <v>0</v>
      </c>
    </row>
    <row r="14" spans="1:6">
      <c r="A14" s="93"/>
      <c r="B14" s="97"/>
      <c r="C14" s="167"/>
      <c r="D14" s="175"/>
      <c r="E14" s="239"/>
      <c r="F14" s="212"/>
    </row>
    <row r="15" spans="1:6" ht="36">
      <c r="A15" s="93" t="s">
        <v>46</v>
      </c>
      <c r="B15" s="97" t="s">
        <v>174</v>
      </c>
      <c r="C15" s="167" t="s">
        <v>49</v>
      </c>
      <c r="D15" s="175">
        <v>7</v>
      </c>
      <c r="E15" s="196"/>
      <c r="F15" s="212">
        <f t="shared" ref="F15:F17" si="2">D15*E15</f>
        <v>0</v>
      </c>
    </row>
    <row r="16" spans="1:6">
      <c r="A16" s="93"/>
      <c r="B16" s="97"/>
      <c r="C16" s="167"/>
      <c r="D16" s="175"/>
      <c r="E16" s="239"/>
      <c r="F16" s="212"/>
    </row>
    <row r="17" spans="1:8" ht="15" customHeight="1">
      <c r="A17" s="93" t="s">
        <v>46</v>
      </c>
      <c r="B17" s="97" t="s">
        <v>76</v>
      </c>
      <c r="C17" s="167" t="s">
        <v>49</v>
      </c>
      <c r="D17" s="175">
        <v>2</v>
      </c>
      <c r="E17" s="196"/>
      <c r="F17" s="212">
        <f t="shared" si="2"/>
        <v>0</v>
      </c>
    </row>
    <row r="18" spans="1:8" s="121" customFormat="1" ht="15" customHeight="1">
      <c r="A18" s="93"/>
      <c r="B18" s="102"/>
      <c r="C18" s="167"/>
      <c r="D18" s="175"/>
      <c r="E18" s="239"/>
      <c r="F18" s="212"/>
    </row>
    <row r="19" spans="1:8" s="121" customFormat="1" ht="15" customHeight="1">
      <c r="A19" s="93" t="s">
        <v>46</v>
      </c>
      <c r="B19" s="102" t="s">
        <v>20</v>
      </c>
      <c r="C19" s="167" t="s">
        <v>49</v>
      </c>
      <c r="D19" s="175">
        <v>3</v>
      </c>
      <c r="E19" s="196"/>
      <c r="F19" s="212">
        <f t="shared" si="0"/>
        <v>0</v>
      </c>
    </row>
    <row r="20" spans="1:8" s="121" customFormat="1">
      <c r="A20" s="93"/>
      <c r="B20" s="102"/>
      <c r="C20" s="167"/>
      <c r="D20" s="175"/>
      <c r="E20" s="239"/>
      <c r="F20" s="212"/>
    </row>
    <row r="21" spans="1:8" s="121" customFormat="1" ht="24">
      <c r="A21" s="93" t="s">
        <v>46</v>
      </c>
      <c r="B21" s="102" t="s">
        <v>51</v>
      </c>
      <c r="C21" s="167" t="s">
        <v>47</v>
      </c>
      <c r="D21" s="175">
        <v>2.1</v>
      </c>
      <c r="E21" s="196"/>
      <c r="F21" s="212">
        <f t="shared" si="0"/>
        <v>0</v>
      </c>
    </row>
    <row r="22" spans="1:8" s="121" customFormat="1">
      <c r="A22" s="93"/>
      <c r="B22" s="102"/>
      <c r="C22" s="167"/>
      <c r="D22" s="175"/>
      <c r="E22" s="239"/>
      <c r="F22" s="212"/>
    </row>
    <row r="23" spans="1:8" s="121" customFormat="1" ht="24">
      <c r="A23" s="93" t="s">
        <v>46</v>
      </c>
      <c r="B23" s="102" t="s">
        <v>77</v>
      </c>
      <c r="C23" s="167" t="s">
        <v>47</v>
      </c>
      <c r="D23" s="175">
        <v>0.61</v>
      </c>
      <c r="E23" s="196"/>
      <c r="F23" s="212">
        <f t="shared" si="0"/>
        <v>0</v>
      </c>
    </row>
    <row r="24" spans="1:8" s="121" customFormat="1">
      <c r="A24" s="93"/>
      <c r="B24" s="104" t="s">
        <v>73</v>
      </c>
      <c r="C24" s="105"/>
      <c r="D24" s="106"/>
      <c r="E24" s="106"/>
      <c r="F24" s="213">
        <f>SUM(F9:F23)</f>
        <v>0</v>
      </c>
      <c r="H24" s="220"/>
    </row>
    <row r="25" spans="1:8" s="121" customFormat="1">
      <c r="A25" s="143"/>
      <c r="B25" s="144"/>
      <c r="C25" s="145"/>
      <c r="D25" s="146"/>
      <c r="E25" s="146"/>
      <c r="F25" s="147"/>
    </row>
    <row r="26" spans="1:8">
      <c r="A26" s="138"/>
      <c r="B26" s="139" t="s">
        <v>163</v>
      </c>
      <c r="C26" s="140"/>
      <c r="D26" s="141"/>
      <c r="E26" s="142"/>
      <c r="F26" s="141">
        <f>F6</f>
        <v>0</v>
      </c>
    </row>
    <row r="28" spans="1:8">
      <c r="A28" s="83"/>
      <c r="B28" s="84" t="s">
        <v>141</v>
      </c>
      <c r="C28" s="85" t="s">
        <v>142</v>
      </c>
      <c r="D28" s="86"/>
      <c r="E28" s="86"/>
      <c r="F28" s="86" t="s">
        <v>9</v>
      </c>
    </row>
    <row r="29" spans="1:8">
      <c r="A29" s="156"/>
      <c r="B29" s="240" t="s">
        <v>143</v>
      </c>
      <c r="C29" s="251">
        <v>0.33329999999999999</v>
      </c>
      <c r="D29" s="242"/>
      <c r="F29" s="164">
        <f>F6*C29</f>
        <v>0</v>
      </c>
    </row>
    <row r="30" spans="1:8">
      <c r="A30" s="156"/>
      <c r="B30" s="240" t="s">
        <v>144</v>
      </c>
      <c r="C30" s="251">
        <v>0.66669999999999996</v>
      </c>
      <c r="D30" s="244"/>
      <c r="F30" s="252">
        <f>F6*C30</f>
        <v>0</v>
      </c>
    </row>
  </sheetData>
  <sheetProtection algorithmName="SHA-512" hashValue="9jfiggCmZmus/QuoTwjZDESXKNE7czGCO1QeHmxQqxJe/axptrcaad2gYYHG1sHClpMorQ+2QSzt5Hx5fzj4Ow==" saltValue="x2a8V2iIakKqot+ztbvp3A==" spinCount="100000" sheet="1" objects="1" scenarios="1" selectLockedCells="1"/>
  <mergeCells count="1">
    <mergeCell ref="B2:F2"/>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tabColor theme="4" tint="0.39997558519241921"/>
  </sheetPr>
  <dimension ref="A1:H31"/>
  <sheetViews>
    <sheetView zoomScaleNormal="100" zoomScaleSheetLayoutView="70" zoomScalePageLayoutView="115" workbookViewId="0">
      <selection activeCell="E9" sqref="E9"/>
    </sheetView>
  </sheetViews>
  <sheetFormatPr defaultColWidth="9.140625" defaultRowHeight="15"/>
  <cols>
    <col min="1" max="1" width="5.140625" style="125" customWidth="1"/>
    <col min="2" max="2" width="50.42578125" style="115" customWidth="1"/>
    <col min="3" max="3" width="6.140625" style="115" customWidth="1"/>
    <col min="4" max="4" width="8.42578125" style="126" customWidth="1"/>
    <col min="5" max="5" width="11" style="126" bestFit="1" customWidth="1"/>
    <col min="6" max="6" width="34.5703125" style="126" customWidth="1"/>
    <col min="7" max="7" width="11" style="115" bestFit="1" customWidth="1"/>
    <col min="8" max="8" width="11.42578125" style="115" bestFit="1" customWidth="1"/>
    <col min="9" max="16384" width="9.140625" style="115"/>
  </cols>
  <sheetData>
    <row r="1" spans="1:6">
      <c r="A1" s="72"/>
      <c r="B1" s="73"/>
      <c r="C1" s="73"/>
      <c r="D1" s="74"/>
      <c r="E1" s="74"/>
      <c r="F1" s="74"/>
    </row>
    <row r="2" spans="1:6" s="119" customFormat="1" ht="18" customHeight="1">
      <c r="A2" s="75" t="s">
        <v>90</v>
      </c>
      <c r="B2" s="271" t="s">
        <v>131</v>
      </c>
      <c r="C2" s="271"/>
      <c r="D2" s="271"/>
      <c r="E2" s="271"/>
      <c r="F2" s="271"/>
    </row>
    <row r="3" spans="1:6" s="120" customFormat="1" ht="18" customHeight="1">
      <c r="A3" s="80"/>
      <c r="B3" s="81"/>
      <c r="C3" s="81"/>
      <c r="D3" s="82"/>
      <c r="E3" s="79"/>
      <c r="F3" s="79"/>
    </row>
    <row r="4" spans="1:6" s="121" customFormat="1">
      <c r="A4" s="83" t="s">
        <v>14</v>
      </c>
      <c r="B4" s="84" t="s">
        <v>13</v>
      </c>
      <c r="C4" s="85" t="s">
        <v>12</v>
      </c>
      <c r="D4" s="86" t="s">
        <v>11</v>
      </c>
      <c r="E4" s="86" t="s">
        <v>10</v>
      </c>
      <c r="F4" s="86" t="s">
        <v>9</v>
      </c>
    </row>
    <row r="5" spans="1:6" s="122" customFormat="1">
      <c r="A5" s="88"/>
      <c r="B5" s="89"/>
      <c r="C5" s="90"/>
      <c r="D5" s="91"/>
      <c r="E5" s="92"/>
      <c r="F5" s="92"/>
    </row>
    <row r="6" spans="1:6" ht="24">
      <c r="A6" s="93" t="s">
        <v>7</v>
      </c>
      <c r="B6" s="94" t="s">
        <v>108</v>
      </c>
      <c r="C6" s="174" t="s">
        <v>6</v>
      </c>
      <c r="D6" s="175">
        <v>83</v>
      </c>
      <c r="E6" s="211">
        <f>F24</f>
        <v>0</v>
      </c>
      <c r="F6" s="127">
        <f>D6*E6</f>
        <v>0</v>
      </c>
    </row>
    <row r="7" spans="1:6">
      <c r="A7" s="93"/>
      <c r="B7" s="94" t="s">
        <v>109</v>
      </c>
      <c r="C7" s="174"/>
      <c r="D7" s="175"/>
      <c r="E7" s="96"/>
      <c r="F7" s="128"/>
    </row>
    <row r="8" spans="1:6">
      <c r="A8" s="93"/>
      <c r="B8" s="97"/>
      <c r="C8" s="174"/>
      <c r="D8" s="175"/>
      <c r="E8" s="96"/>
      <c r="F8" s="128"/>
    </row>
    <row r="9" spans="1:6" ht="38.25" customHeight="1">
      <c r="A9" s="93" t="s">
        <v>46</v>
      </c>
      <c r="B9" s="99" t="s">
        <v>122</v>
      </c>
      <c r="C9" s="171" t="s">
        <v>47</v>
      </c>
      <c r="D9" s="175">
        <v>2.5</v>
      </c>
      <c r="E9" s="196"/>
      <c r="F9" s="212">
        <f>D9*E9</f>
        <v>0</v>
      </c>
    </row>
    <row r="10" spans="1:6">
      <c r="A10" s="93"/>
      <c r="B10" s="99"/>
      <c r="C10" s="171"/>
      <c r="D10" s="175"/>
      <c r="E10" s="239"/>
      <c r="F10" s="212"/>
    </row>
    <row r="11" spans="1:6">
      <c r="A11" s="93" t="s">
        <v>46</v>
      </c>
      <c r="B11" s="97" t="s">
        <v>48</v>
      </c>
      <c r="C11" s="167" t="s">
        <v>4</v>
      </c>
      <c r="D11" s="175">
        <v>0.8</v>
      </c>
      <c r="E11" s="196"/>
      <c r="F11" s="212">
        <f t="shared" ref="F11:F23" si="0">D11*E11</f>
        <v>0</v>
      </c>
    </row>
    <row r="12" spans="1:6">
      <c r="A12" s="93"/>
      <c r="B12" s="97"/>
      <c r="C12" s="167"/>
      <c r="D12" s="175"/>
      <c r="E12" s="239"/>
      <c r="F12" s="212"/>
    </row>
    <row r="13" spans="1:6" ht="38.25" customHeight="1">
      <c r="A13" s="93" t="s">
        <v>46</v>
      </c>
      <c r="B13" s="97" t="s">
        <v>64</v>
      </c>
      <c r="C13" s="167" t="s">
        <v>47</v>
      </c>
      <c r="D13" s="175">
        <v>0.38</v>
      </c>
      <c r="E13" s="196"/>
      <c r="F13" s="212">
        <f t="shared" ref="F13" si="1">D13*E13</f>
        <v>0</v>
      </c>
    </row>
    <row r="14" spans="1:6">
      <c r="A14" s="93"/>
      <c r="B14" s="97"/>
      <c r="C14" s="167"/>
      <c r="D14" s="175"/>
      <c r="E14" s="239"/>
      <c r="F14" s="212"/>
    </row>
    <row r="15" spans="1:6" ht="36">
      <c r="A15" s="93" t="s">
        <v>46</v>
      </c>
      <c r="B15" s="97" t="s">
        <v>166</v>
      </c>
      <c r="C15" s="167" t="s">
        <v>49</v>
      </c>
      <c r="D15" s="175">
        <v>5</v>
      </c>
      <c r="E15" s="196"/>
      <c r="F15" s="212">
        <f t="shared" ref="F15:F17" si="2">D15*E15</f>
        <v>0</v>
      </c>
    </row>
    <row r="16" spans="1:6">
      <c r="A16" s="93"/>
      <c r="B16" s="97"/>
      <c r="C16" s="167"/>
      <c r="D16" s="175"/>
      <c r="E16" s="239"/>
      <c r="F16" s="212"/>
    </row>
    <row r="17" spans="1:8" ht="15" customHeight="1">
      <c r="A17" s="93" t="s">
        <v>46</v>
      </c>
      <c r="B17" s="97" t="s">
        <v>76</v>
      </c>
      <c r="C17" s="167" t="s">
        <v>49</v>
      </c>
      <c r="D17" s="175">
        <v>2</v>
      </c>
      <c r="E17" s="196"/>
      <c r="F17" s="212">
        <f t="shared" si="2"/>
        <v>0</v>
      </c>
    </row>
    <row r="18" spans="1:8" s="121" customFormat="1" ht="15" customHeight="1">
      <c r="A18" s="93"/>
      <c r="B18" s="102"/>
      <c r="C18" s="167"/>
      <c r="D18" s="175"/>
      <c r="E18" s="239"/>
      <c r="F18" s="212"/>
    </row>
    <row r="19" spans="1:8" s="121" customFormat="1" ht="15" customHeight="1">
      <c r="A19" s="93" t="s">
        <v>46</v>
      </c>
      <c r="B19" s="102" t="s">
        <v>20</v>
      </c>
      <c r="C19" s="167" t="s">
        <v>49</v>
      </c>
      <c r="D19" s="180">
        <v>3</v>
      </c>
      <c r="E19" s="196"/>
      <c r="F19" s="212">
        <f t="shared" si="0"/>
        <v>0</v>
      </c>
    </row>
    <row r="20" spans="1:8" s="121" customFormat="1">
      <c r="A20" s="93"/>
      <c r="B20" s="102"/>
      <c r="C20" s="167"/>
      <c r="D20" s="180"/>
      <c r="E20" s="239"/>
      <c r="F20" s="212"/>
    </row>
    <row r="21" spans="1:8" s="121" customFormat="1" ht="24">
      <c r="A21" s="93" t="s">
        <v>46</v>
      </c>
      <c r="B21" s="102" t="s">
        <v>51</v>
      </c>
      <c r="C21" s="167" t="s">
        <v>47</v>
      </c>
      <c r="D21" s="180">
        <v>2.0299999999999998</v>
      </c>
      <c r="E21" s="196"/>
      <c r="F21" s="212">
        <f t="shared" si="0"/>
        <v>0</v>
      </c>
    </row>
    <row r="22" spans="1:8" s="121" customFormat="1">
      <c r="A22" s="93"/>
      <c r="B22" s="102"/>
      <c r="C22" s="167"/>
      <c r="D22" s="180"/>
      <c r="E22" s="239"/>
      <c r="F22" s="212"/>
    </row>
    <row r="23" spans="1:8" s="121" customFormat="1" ht="24">
      <c r="A23" s="93" t="s">
        <v>46</v>
      </c>
      <c r="B23" s="102" t="s">
        <v>77</v>
      </c>
      <c r="C23" s="167" t="s">
        <v>47</v>
      </c>
      <c r="D23" s="180">
        <v>0.5</v>
      </c>
      <c r="E23" s="196"/>
      <c r="F23" s="212">
        <f t="shared" si="0"/>
        <v>0</v>
      </c>
    </row>
    <row r="24" spans="1:8" s="121" customFormat="1">
      <c r="A24" s="93"/>
      <c r="B24" s="104" t="s">
        <v>73</v>
      </c>
      <c r="C24" s="105"/>
      <c r="D24" s="106"/>
      <c r="E24" s="106"/>
      <c r="F24" s="213">
        <f>SUM(F9:F23)</f>
        <v>0</v>
      </c>
      <c r="H24" s="220"/>
    </row>
    <row r="25" spans="1:8" s="121" customFormat="1">
      <c r="A25" s="143"/>
      <c r="B25" s="144"/>
      <c r="C25" s="145"/>
      <c r="D25" s="146"/>
      <c r="E25" s="146"/>
      <c r="F25" s="147"/>
    </row>
    <row r="26" spans="1:8">
      <c r="A26" s="138"/>
      <c r="B26" s="139" t="s">
        <v>124</v>
      </c>
      <c r="C26" s="140"/>
      <c r="D26" s="141"/>
      <c r="E26" s="142"/>
      <c r="F26" s="141">
        <f>F6</f>
        <v>0</v>
      </c>
    </row>
    <row r="28" spans="1:8">
      <c r="A28" s="83"/>
      <c r="B28" s="84" t="s">
        <v>141</v>
      </c>
      <c r="C28" s="85" t="s">
        <v>142</v>
      </c>
      <c r="D28" s="86"/>
      <c r="E28" s="86"/>
      <c r="F28" s="86" t="s">
        <v>9</v>
      </c>
    </row>
    <row r="29" spans="1:8">
      <c r="A29" s="156"/>
      <c r="B29" s="240" t="s">
        <v>143</v>
      </c>
      <c r="C29" s="251">
        <v>0.42859999999999998</v>
      </c>
      <c r="D29" s="242"/>
      <c r="F29" s="164">
        <f>F6*C29</f>
        <v>0</v>
      </c>
    </row>
    <row r="30" spans="1:8">
      <c r="A30" s="156"/>
      <c r="B30" s="240" t="s">
        <v>144</v>
      </c>
      <c r="C30" s="251">
        <v>0.57140000000000002</v>
      </c>
      <c r="D30" s="244"/>
      <c r="F30" s="252">
        <f>F6*C30</f>
        <v>0</v>
      </c>
    </row>
    <row r="31" spans="1:8">
      <c r="G31" s="222"/>
    </row>
  </sheetData>
  <sheetProtection algorithmName="SHA-512" hashValue="e9YAmjZbJxsGaVx9idGtJGGmR7+kvqxglLk8nD1w/CzOmDDynEalJR+0IjraAWsWzxZmkNe3XPHy2R0eScM+vg==" saltValue="eYrkfF3g+4oQ/pJRwMogSg==" spinCount="100000" sheet="1" objects="1" scenarios="1" selectLockedCells="1"/>
  <mergeCells count="1">
    <mergeCell ref="B2:F2"/>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tabColor theme="4" tint="0.39997558519241921"/>
  </sheetPr>
  <dimension ref="A1:H31"/>
  <sheetViews>
    <sheetView zoomScaleNormal="100" zoomScaleSheetLayoutView="70" zoomScalePageLayoutView="115" workbookViewId="0">
      <selection activeCell="E9" sqref="E9"/>
    </sheetView>
  </sheetViews>
  <sheetFormatPr defaultColWidth="9.140625" defaultRowHeight="15"/>
  <cols>
    <col min="1" max="1" width="5.140625" style="125" customWidth="1"/>
    <col min="2" max="2" width="50.42578125" style="115" customWidth="1"/>
    <col min="3" max="3" width="6.140625" style="115" customWidth="1"/>
    <col min="4" max="4" width="8.42578125" style="126" customWidth="1"/>
    <col min="5" max="5" width="11" style="126" bestFit="1" customWidth="1"/>
    <col min="6" max="6" width="43.7109375" style="206" customWidth="1"/>
    <col min="7" max="7" width="11" style="115" bestFit="1" customWidth="1"/>
    <col min="8" max="8" width="11.42578125" style="115" bestFit="1" customWidth="1"/>
    <col min="9" max="16384" width="9.140625" style="115"/>
  </cols>
  <sheetData>
    <row r="1" spans="1:6">
      <c r="A1" s="72"/>
      <c r="B1" s="73"/>
      <c r="C1" s="73"/>
      <c r="D1" s="74"/>
      <c r="E1" s="74"/>
      <c r="F1" s="200"/>
    </row>
    <row r="2" spans="1:6" s="119" customFormat="1" ht="18" customHeight="1">
      <c r="A2" s="75" t="s">
        <v>91</v>
      </c>
      <c r="B2" s="272" t="s">
        <v>132</v>
      </c>
      <c r="C2" s="272"/>
      <c r="D2" s="272"/>
      <c r="E2" s="272"/>
      <c r="F2" s="272"/>
    </row>
    <row r="3" spans="1:6" s="120" customFormat="1" ht="18" customHeight="1">
      <c r="A3" s="80"/>
      <c r="B3" s="81"/>
      <c r="C3" s="81"/>
      <c r="D3" s="82"/>
      <c r="E3" s="79"/>
      <c r="F3" s="201"/>
    </row>
    <row r="4" spans="1:6" s="121" customFormat="1">
      <c r="A4" s="83" t="s">
        <v>14</v>
      </c>
      <c r="B4" s="84" t="s">
        <v>13</v>
      </c>
      <c r="C4" s="85" t="s">
        <v>12</v>
      </c>
      <c r="D4" s="86" t="s">
        <v>11</v>
      </c>
      <c r="E4" s="86" t="s">
        <v>10</v>
      </c>
      <c r="F4" s="202" t="s">
        <v>9</v>
      </c>
    </row>
    <row r="5" spans="1:6" s="122" customFormat="1">
      <c r="A5" s="88"/>
      <c r="B5" s="89"/>
      <c r="C5" s="90"/>
      <c r="D5" s="91"/>
      <c r="E5" s="92"/>
      <c r="F5" s="203"/>
    </row>
    <row r="6" spans="1:6" ht="24">
      <c r="A6" s="93" t="s">
        <v>7</v>
      </c>
      <c r="B6" s="94" t="s">
        <v>111</v>
      </c>
      <c r="C6" s="174" t="s">
        <v>6</v>
      </c>
      <c r="D6" s="175">
        <v>120</v>
      </c>
      <c r="E6" s="211">
        <f>F24</f>
        <v>0</v>
      </c>
      <c r="F6" s="215">
        <f>D6*E6</f>
        <v>0</v>
      </c>
    </row>
    <row r="7" spans="1:6">
      <c r="A7" s="93"/>
      <c r="B7" s="94" t="s">
        <v>112</v>
      </c>
      <c r="C7" s="174"/>
      <c r="D7" s="175"/>
      <c r="E7" s="96"/>
      <c r="F7" s="204"/>
    </row>
    <row r="8" spans="1:6">
      <c r="A8" s="93"/>
      <c r="B8" s="97"/>
      <c r="C8" s="174"/>
      <c r="D8" s="175"/>
      <c r="E8" s="96"/>
      <c r="F8" s="204"/>
    </row>
    <row r="9" spans="1:6" ht="38.25" customHeight="1">
      <c r="A9" s="93" t="s">
        <v>46</v>
      </c>
      <c r="B9" s="99" t="s">
        <v>118</v>
      </c>
      <c r="C9" s="171" t="s">
        <v>47</v>
      </c>
      <c r="D9" s="175">
        <v>3</v>
      </c>
      <c r="E9" s="196"/>
      <c r="F9" s="212">
        <f>D9*E9</f>
        <v>0</v>
      </c>
    </row>
    <row r="10" spans="1:6">
      <c r="A10" s="93"/>
      <c r="B10" s="99"/>
      <c r="C10" s="171"/>
      <c r="D10" s="175"/>
      <c r="E10" s="239"/>
      <c r="F10" s="212"/>
    </row>
    <row r="11" spans="1:6">
      <c r="A11" s="93" t="s">
        <v>46</v>
      </c>
      <c r="B11" s="97" t="s">
        <v>48</v>
      </c>
      <c r="C11" s="167" t="s">
        <v>4</v>
      </c>
      <c r="D11" s="175">
        <v>1</v>
      </c>
      <c r="E11" s="196"/>
      <c r="F11" s="212">
        <f t="shared" ref="F11:F23" si="0">D11*E11</f>
        <v>0</v>
      </c>
    </row>
    <row r="12" spans="1:6">
      <c r="A12" s="93"/>
      <c r="B12" s="97"/>
      <c r="C12" s="167"/>
      <c r="D12" s="175"/>
      <c r="E12" s="239"/>
      <c r="F12" s="212"/>
    </row>
    <row r="13" spans="1:6" ht="38.25" customHeight="1">
      <c r="A13" s="93" t="s">
        <v>46</v>
      </c>
      <c r="B13" s="97" t="s">
        <v>64</v>
      </c>
      <c r="C13" s="167" t="s">
        <v>47</v>
      </c>
      <c r="D13" s="175">
        <v>0.54</v>
      </c>
      <c r="E13" s="196"/>
      <c r="F13" s="212">
        <f t="shared" ref="F13" si="1">D13*E13</f>
        <v>0</v>
      </c>
    </row>
    <row r="14" spans="1:6">
      <c r="A14" s="93"/>
      <c r="B14" s="97"/>
      <c r="C14" s="167"/>
      <c r="D14" s="175"/>
      <c r="E14" s="239"/>
      <c r="F14" s="212"/>
    </row>
    <row r="15" spans="1:6" ht="36">
      <c r="A15" s="93" t="s">
        <v>46</v>
      </c>
      <c r="B15" s="97" t="s">
        <v>174</v>
      </c>
      <c r="C15" s="167" t="s">
        <v>49</v>
      </c>
      <c r="D15" s="175">
        <v>8</v>
      </c>
      <c r="E15" s="196"/>
      <c r="F15" s="212">
        <f t="shared" ref="F15:F17" si="2">D15*E15</f>
        <v>0</v>
      </c>
    </row>
    <row r="16" spans="1:6">
      <c r="A16" s="93"/>
      <c r="B16" s="97"/>
      <c r="C16" s="167"/>
      <c r="D16" s="175"/>
      <c r="E16" s="239"/>
      <c r="F16" s="212"/>
    </row>
    <row r="17" spans="1:8" ht="15" customHeight="1">
      <c r="A17" s="93" t="s">
        <v>46</v>
      </c>
      <c r="B17" s="97" t="s">
        <v>76</v>
      </c>
      <c r="C17" s="167" t="s">
        <v>49</v>
      </c>
      <c r="D17" s="175">
        <v>3</v>
      </c>
      <c r="E17" s="196"/>
      <c r="F17" s="212">
        <f t="shared" si="2"/>
        <v>0</v>
      </c>
    </row>
    <row r="18" spans="1:8" s="121" customFormat="1" ht="15" customHeight="1">
      <c r="A18" s="93"/>
      <c r="B18" s="102"/>
      <c r="C18" s="167"/>
      <c r="D18" s="175"/>
      <c r="E18" s="239"/>
      <c r="F18" s="212"/>
    </row>
    <row r="19" spans="1:8" s="121" customFormat="1" ht="15" customHeight="1">
      <c r="A19" s="93" t="s">
        <v>46</v>
      </c>
      <c r="B19" s="102" t="s">
        <v>20</v>
      </c>
      <c r="C19" s="167" t="s">
        <v>49</v>
      </c>
      <c r="D19" s="175">
        <v>3</v>
      </c>
      <c r="E19" s="196"/>
      <c r="F19" s="212">
        <f t="shared" si="0"/>
        <v>0</v>
      </c>
    </row>
    <row r="20" spans="1:8" s="121" customFormat="1">
      <c r="A20" s="93"/>
      <c r="B20" s="102"/>
      <c r="C20" s="167"/>
      <c r="D20" s="175"/>
      <c r="E20" s="239"/>
      <c r="F20" s="212"/>
    </row>
    <row r="21" spans="1:8" s="121" customFormat="1" ht="24">
      <c r="A21" s="93" t="s">
        <v>46</v>
      </c>
      <c r="B21" s="102" t="s">
        <v>51</v>
      </c>
      <c r="C21" s="167" t="s">
        <v>47</v>
      </c>
      <c r="D21" s="175">
        <v>2.2999999999999998</v>
      </c>
      <c r="E21" s="196"/>
      <c r="F21" s="212">
        <f t="shared" si="0"/>
        <v>0</v>
      </c>
    </row>
    <row r="22" spans="1:8" s="121" customFormat="1">
      <c r="A22" s="93"/>
      <c r="B22" s="102"/>
      <c r="C22" s="167"/>
      <c r="D22" s="175"/>
      <c r="E22" s="239"/>
      <c r="F22" s="212"/>
    </row>
    <row r="23" spans="1:8" s="121" customFormat="1" ht="24">
      <c r="A23" s="93" t="s">
        <v>46</v>
      </c>
      <c r="B23" s="102" t="s">
        <v>77</v>
      </c>
      <c r="C23" s="167" t="s">
        <v>47</v>
      </c>
      <c r="D23" s="175">
        <v>0.71</v>
      </c>
      <c r="E23" s="196"/>
      <c r="F23" s="212">
        <f t="shared" si="0"/>
        <v>0</v>
      </c>
    </row>
    <row r="24" spans="1:8" s="121" customFormat="1">
      <c r="A24" s="93"/>
      <c r="B24" s="104" t="s">
        <v>73</v>
      </c>
      <c r="C24" s="105"/>
      <c r="D24" s="106"/>
      <c r="E24" s="106"/>
      <c r="F24" s="213">
        <f>SUM(F9:F23)</f>
        <v>0</v>
      </c>
      <c r="H24" s="220"/>
    </row>
    <row r="25" spans="1:8" s="121" customFormat="1">
      <c r="A25" s="143"/>
      <c r="B25" s="144"/>
      <c r="C25" s="145"/>
      <c r="D25" s="146"/>
      <c r="E25" s="146"/>
      <c r="F25" s="205"/>
    </row>
    <row r="26" spans="1:8">
      <c r="A26" s="138"/>
      <c r="B26" s="139" t="s">
        <v>123</v>
      </c>
      <c r="C26" s="140"/>
      <c r="D26" s="141"/>
      <c r="E26" s="142"/>
      <c r="F26" s="216">
        <f>F6</f>
        <v>0</v>
      </c>
    </row>
    <row r="28" spans="1:8">
      <c r="A28" s="83"/>
      <c r="B28" s="84" t="s">
        <v>141</v>
      </c>
      <c r="C28" s="85" t="s">
        <v>142</v>
      </c>
      <c r="D28" s="86"/>
      <c r="E28" s="86"/>
      <c r="F28" s="86" t="s">
        <v>9</v>
      </c>
    </row>
    <row r="29" spans="1:8">
      <c r="A29" s="156"/>
      <c r="B29" s="240" t="s">
        <v>143</v>
      </c>
      <c r="C29" s="251">
        <v>0.27279999999999999</v>
      </c>
      <c r="D29" s="242"/>
      <c r="F29" s="164">
        <f>F6*C29</f>
        <v>0</v>
      </c>
    </row>
    <row r="30" spans="1:8">
      <c r="A30" s="156"/>
      <c r="B30" s="240" t="s">
        <v>144</v>
      </c>
      <c r="C30" s="251">
        <v>0.72719999999999996</v>
      </c>
      <c r="D30" s="244"/>
      <c r="F30" s="252">
        <f>F6*C30</f>
        <v>0</v>
      </c>
    </row>
    <row r="31" spans="1:8">
      <c r="G31" s="222"/>
    </row>
  </sheetData>
  <sheetProtection algorithmName="SHA-512" hashValue="Zj4M28Y0znElgjQLv2H88cwSzME3AyO5djkppLXaJ3knzM+AVUmfyzsMsVhOq44GEZxjWkhhZJrANawsSotnHA==" saltValue="DUjaOiPF7EptR1sOFy+Amw==" spinCount="100000" sheet="1" objects="1" scenarios="1" selectLockedCells="1"/>
  <mergeCells count="1">
    <mergeCell ref="B2:F2"/>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tabColor theme="4" tint="0.39997558519241921"/>
  </sheetPr>
  <dimension ref="A1:H39"/>
  <sheetViews>
    <sheetView zoomScaleNormal="100" zoomScaleSheetLayoutView="70" zoomScalePageLayoutView="115" workbookViewId="0">
      <selection activeCell="E6" sqref="E6"/>
    </sheetView>
  </sheetViews>
  <sheetFormatPr defaultColWidth="9.140625" defaultRowHeight="15"/>
  <cols>
    <col min="1" max="1" width="5.140625" style="62" customWidth="1"/>
    <col min="2" max="2" width="50.28515625" style="35" customWidth="1"/>
    <col min="3" max="3" width="6.140625" style="35" customWidth="1"/>
    <col min="4" max="4" width="9.85546875" style="36" customWidth="1"/>
    <col min="5" max="5" width="9.28515625" style="36" customWidth="1"/>
    <col min="6" max="6" width="31.85546875" style="36" customWidth="1"/>
    <col min="7" max="7" width="9.140625" style="35"/>
    <col min="8" max="8" width="11" style="35" bestFit="1" customWidth="1"/>
    <col min="9" max="16384" width="9.140625" style="35"/>
  </cols>
  <sheetData>
    <row r="1" spans="1:8">
      <c r="A1" s="68"/>
      <c r="B1" s="66"/>
      <c r="C1" s="66"/>
      <c r="D1" s="67"/>
      <c r="E1" s="67"/>
      <c r="F1" s="67"/>
    </row>
    <row r="2" spans="1:8" s="41" customFormat="1" ht="18" customHeight="1">
      <c r="A2" s="37" t="s">
        <v>125</v>
      </c>
      <c r="B2" s="38" t="s">
        <v>89</v>
      </c>
      <c r="C2" s="34"/>
      <c r="D2" s="39"/>
      <c r="E2" s="40"/>
      <c r="F2" s="40"/>
    </row>
    <row r="3" spans="1:8" s="45" customFormat="1" ht="18" customHeight="1">
      <c r="A3" s="42"/>
      <c r="B3" s="43"/>
      <c r="C3" s="43"/>
      <c r="D3" s="44"/>
      <c r="E3" s="40"/>
      <c r="F3" s="40"/>
    </row>
    <row r="4" spans="1:8" s="50" customFormat="1">
      <c r="A4" s="46" t="s">
        <v>14</v>
      </c>
      <c r="B4" s="47" t="s">
        <v>13</v>
      </c>
      <c r="C4" s="48" t="s">
        <v>12</v>
      </c>
      <c r="D4" s="49" t="s">
        <v>11</v>
      </c>
      <c r="E4" s="49" t="s">
        <v>10</v>
      </c>
      <c r="F4" s="49" t="s">
        <v>9</v>
      </c>
    </row>
    <row r="5" spans="1:8">
      <c r="A5" s="54"/>
      <c r="B5" s="69"/>
      <c r="C5" s="56"/>
      <c r="D5" s="55"/>
      <c r="E5" s="253"/>
      <c r="F5" s="70"/>
    </row>
    <row r="6" spans="1:8" ht="25.5" customHeight="1">
      <c r="A6" s="54" t="s">
        <v>7</v>
      </c>
      <c r="B6" s="99" t="s">
        <v>85</v>
      </c>
      <c r="C6" s="181" t="s">
        <v>18</v>
      </c>
      <c r="D6" s="184">
        <v>425</v>
      </c>
      <c r="E6" s="199"/>
      <c r="F6" s="259">
        <f>D6*E6</f>
        <v>0</v>
      </c>
      <c r="H6" s="221"/>
    </row>
    <row r="7" spans="1:8">
      <c r="A7" s="54"/>
      <c r="B7" s="69"/>
      <c r="C7" s="181"/>
      <c r="D7" s="184"/>
      <c r="E7" s="254"/>
      <c r="F7" s="182"/>
    </row>
    <row r="8" spans="1:8">
      <c r="A8" s="54" t="s">
        <v>35</v>
      </c>
      <c r="B8" s="69" t="s">
        <v>86</v>
      </c>
      <c r="C8" s="181" t="s">
        <v>4</v>
      </c>
      <c r="D8" s="184">
        <v>95</v>
      </c>
      <c r="E8" s="199"/>
      <c r="F8" s="259">
        <f>D8*E8</f>
        <v>0</v>
      </c>
    </row>
    <row r="9" spans="1:8" s="53" customFormat="1">
      <c r="A9" s="51"/>
      <c r="B9" s="52"/>
      <c r="C9" s="185"/>
      <c r="D9" s="183"/>
      <c r="E9" s="183"/>
      <c r="F9" s="183"/>
    </row>
    <row r="10" spans="1:8" ht="36">
      <c r="A10" s="54" t="s">
        <v>33</v>
      </c>
      <c r="B10" s="69" t="s">
        <v>81</v>
      </c>
      <c r="C10" s="181" t="s">
        <v>18</v>
      </c>
      <c r="D10" s="184">
        <v>9.6999999999999993</v>
      </c>
      <c r="E10" s="199"/>
      <c r="F10" s="259">
        <f>D10*E10</f>
        <v>0</v>
      </c>
    </row>
    <row r="11" spans="1:8">
      <c r="A11" s="54"/>
      <c r="B11" s="69"/>
      <c r="C11" s="181"/>
      <c r="D11" s="184"/>
      <c r="E11" s="254"/>
      <c r="F11" s="182"/>
    </row>
    <row r="12" spans="1:8" ht="71.25" customHeight="1">
      <c r="A12" s="54" t="s">
        <v>36</v>
      </c>
      <c r="B12" s="69" t="s">
        <v>129</v>
      </c>
      <c r="C12" s="181" t="s">
        <v>56</v>
      </c>
      <c r="D12" s="184">
        <v>11</v>
      </c>
      <c r="E12" s="199"/>
      <c r="F12" s="259">
        <f>D12*E12</f>
        <v>0</v>
      </c>
    </row>
    <row r="13" spans="1:8">
      <c r="A13" s="54"/>
      <c r="B13" s="69"/>
      <c r="C13" s="181"/>
      <c r="D13" s="184"/>
      <c r="E13" s="254"/>
      <c r="F13" s="182"/>
    </row>
    <row r="14" spans="1:8" ht="72.75" customHeight="1">
      <c r="A14" s="54" t="s">
        <v>37</v>
      </c>
      <c r="B14" s="69" t="s">
        <v>128</v>
      </c>
      <c r="C14" s="181" t="s">
        <v>56</v>
      </c>
      <c r="D14" s="184">
        <v>14</v>
      </c>
      <c r="E14" s="199"/>
      <c r="F14" s="259">
        <f>D14*E14</f>
        <v>0</v>
      </c>
    </row>
    <row r="15" spans="1:8">
      <c r="A15" s="51"/>
      <c r="B15" s="69"/>
      <c r="C15" s="181"/>
      <c r="D15" s="184"/>
      <c r="E15" s="254"/>
      <c r="F15" s="182"/>
    </row>
    <row r="16" spans="1:8" ht="36.75" customHeight="1">
      <c r="A16" s="54" t="s">
        <v>38</v>
      </c>
      <c r="B16" s="69" t="s">
        <v>34</v>
      </c>
      <c r="C16" s="181" t="s">
        <v>56</v>
      </c>
      <c r="D16" s="184">
        <v>50</v>
      </c>
      <c r="E16" s="199"/>
      <c r="F16" s="259">
        <f>D16*E16</f>
        <v>0</v>
      </c>
    </row>
    <row r="17" spans="1:6">
      <c r="A17" s="54"/>
      <c r="B17" s="69"/>
      <c r="C17" s="181"/>
      <c r="D17" s="184"/>
      <c r="E17" s="254"/>
      <c r="F17" s="182"/>
    </row>
    <row r="18" spans="1:6">
      <c r="A18" s="54" t="s">
        <v>39</v>
      </c>
      <c r="B18" s="69" t="s">
        <v>82</v>
      </c>
      <c r="C18" s="181" t="s">
        <v>56</v>
      </c>
      <c r="D18" s="184">
        <v>50</v>
      </c>
      <c r="E18" s="199"/>
      <c r="F18" s="259">
        <f>D18*E18</f>
        <v>0</v>
      </c>
    </row>
    <row r="19" spans="1:6">
      <c r="A19" s="54"/>
      <c r="B19" s="69"/>
      <c r="C19" s="181"/>
      <c r="D19" s="184"/>
      <c r="E19" s="254"/>
      <c r="F19" s="182"/>
    </row>
    <row r="20" spans="1:6" ht="24">
      <c r="A20" s="54" t="s">
        <v>40</v>
      </c>
      <c r="B20" s="102" t="s">
        <v>87</v>
      </c>
      <c r="C20" s="181" t="s">
        <v>18</v>
      </c>
      <c r="D20" s="184">
        <v>285</v>
      </c>
      <c r="E20" s="199"/>
      <c r="F20" s="259">
        <f>D20*E20</f>
        <v>0</v>
      </c>
    </row>
    <row r="21" spans="1:6">
      <c r="A21" s="54"/>
      <c r="C21" s="181"/>
      <c r="D21" s="184"/>
      <c r="E21" s="254"/>
      <c r="F21" s="182"/>
    </row>
    <row r="22" spans="1:6" ht="24">
      <c r="A22" s="54" t="s">
        <v>41</v>
      </c>
      <c r="B22" s="102" t="s">
        <v>77</v>
      </c>
      <c r="C22" s="181" t="s">
        <v>18</v>
      </c>
      <c r="D22" s="184">
        <v>140</v>
      </c>
      <c r="E22" s="199"/>
      <c r="F22" s="259">
        <f>D22*E22</f>
        <v>0</v>
      </c>
    </row>
    <row r="23" spans="1:6">
      <c r="A23" s="54"/>
      <c r="B23" s="69"/>
      <c r="C23" s="56"/>
      <c r="D23" s="55"/>
      <c r="E23" s="253"/>
      <c r="F23" s="70"/>
    </row>
    <row r="24" spans="1:6" s="61" customFormat="1">
      <c r="A24" s="57"/>
      <c r="B24" s="58" t="s">
        <v>79</v>
      </c>
      <c r="C24" s="59"/>
      <c r="D24" s="60"/>
      <c r="E24" s="71"/>
      <c r="F24" s="260">
        <f>SUM(F6:F23)</f>
        <v>0</v>
      </c>
    </row>
    <row r="26" spans="1:6">
      <c r="B26" s="84" t="s">
        <v>141</v>
      </c>
      <c r="C26" s="85" t="s">
        <v>142</v>
      </c>
      <c r="D26" s="86"/>
      <c r="E26" s="86"/>
      <c r="F26" s="86" t="s">
        <v>9</v>
      </c>
    </row>
    <row r="27" spans="1:6">
      <c r="B27" s="240" t="s">
        <v>143</v>
      </c>
      <c r="C27" s="241">
        <v>1</v>
      </c>
      <c r="D27" s="242"/>
      <c r="E27" s="126"/>
      <c r="F27" s="243">
        <f>F24</f>
        <v>0</v>
      </c>
    </row>
    <row r="28" spans="1:6">
      <c r="B28" s="240" t="s">
        <v>144</v>
      </c>
      <c r="C28" s="241">
        <v>0</v>
      </c>
      <c r="D28" s="244"/>
      <c r="E28" s="126"/>
      <c r="F28" s="243">
        <v>0</v>
      </c>
    </row>
    <row r="38" spans="1:6">
      <c r="B38" s="63"/>
      <c r="C38" s="63"/>
      <c r="D38" s="64"/>
      <c r="E38" s="64"/>
      <c r="F38" s="64"/>
    </row>
    <row r="39" spans="1:6">
      <c r="A39" s="65"/>
    </row>
  </sheetData>
  <sheetProtection algorithmName="SHA-512" hashValue="8iamS6gJ8a+dDCTekUU1uB7Od/MSX55AgpylZ2885NxqLnGMdz05fOM31s0J3U4yWvxTX4aV1zQlg5CIQ+VnTQ==" saltValue="lUptfycBCHCKWJN6GCH7rA==" spinCount="100000" sheet="1" objects="1" scenarios="1" selectLockedCells="1"/>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5397284DE948341855E0C6EE8A622E8" ma:contentTypeVersion="11" ma:contentTypeDescription="Ustvari nov dokument." ma:contentTypeScope="" ma:versionID="c328a2e72922fe65cb2d7334e4ae0dbe">
  <xsd:schema xmlns:xsd="http://www.w3.org/2001/XMLSchema" xmlns:xs="http://www.w3.org/2001/XMLSchema" xmlns:p="http://schemas.microsoft.com/office/2006/metadata/properties" xmlns:ns3="10649bb8-e3c3-452c-a53d-c4519afc566c" xmlns:ns4="e8cef511-452e-4f1c-955c-87e7f55de171" targetNamespace="http://schemas.microsoft.com/office/2006/metadata/properties" ma:root="true" ma:fieldsID="73a2b3e9c2eb8a8070ada12284ef02bd" ns3:_="" ns4:_="">
    <xsd:import namespace="10649bb8-e3c3-452c-a53d-c4519afc566c"/>
    <xsd:import namespace="e8cef511-452e-4f1c-955c-87e7f55de17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649bb8-e3c3-452c-a53d-c4519afc566c" elementFormDefault="qualified">
    <xsd:import namespace="http://schemas.microsoft.com/office/2006/documentManagement/types"/>
    <xsd:import namespace="http://schemas.microsoft.com/office/infopath/2007/PartnerControls"/>
    <xsd:element name="SharedWithUsers" ma:index="8" nillable="true" ma:displayName="V skupni rabi z"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description="" ma:internalName="SharedWithDetails" ma:readOnly="true">
      <xsd:simpleType>
        <xsd:restriction base="dms:Note">
          <xsd:maxLength value="255"/>
        </xsd:restriction>
      </xsd:simpleType>
    </xsd:element>
    <xsd:element name="SharingHintHash" ma:index="10" nillable="true" ma:displayName="Razprševanje namiga za skupno rabo"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cef511-452e-4f1c-955c-87e7f55de171"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D50202E-EA6F-4B7D-B290-E51B38D0C15C}">
  <ds:schemaRefs>
    <ds:schemaRef ds:uri="http://schemas.microsoft.com/sharepoint/v3/contenttype/forms"/>
  </ds:schemaRefs>
</ds:datastoreItem>
</file>

<file path=customXml/itemProps2.xml><?xml version="1.0" encoding="utf-8"?>
<ds:datastoreItem xmlns:ds="http://schemas.openxmlformats.org/officeDocument/2006/customXml" ds:itemID="{F5C8FC44-F110-4ED9-8EB6-87CE6826D4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649bb8-e3c3-452c-a53d-c4519afc566c"/>
    <ds:schemaRef ds:uri="e8cef511-452e-4f1c-955c-87e7f55de1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2485E6-32B6-4C83-95C6-FC42D77BF6E4}">
  <ds:schemaRefs>
    <ds:schemaRef ds:uri="e8cef511-452e-4f1c-955c-87e7f55de171"/>
    <ds:schemaRef ds:uri="http://schemas.microsoft.com/office/2006/metadata/properties"/>
    <ds:schemaRef ds:uri="http://schemas.microsoft.com/office/infopath/2007/PartnerControls"/>
    <ds:schemaRef ds:uri="http://purl.org/dc/dcmitype/"/>
    <ds:schemaRef ds:uri="10649bb8-e3c3-452c-a53d-c4519afc566c"/>
    <ds:schemaRef ds:uri="http://schemas.microsoft.com/office/2006/documentManagement/types"/>
    <ds:schemaRef ds:uri="http://www.w3.org/XML/1998/namespace"/>
    <ds:schemaRef ds:uri="http://purl.org/dc/term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11</vt:i4>
      </vt:variant>
      <vt:variant>
        <vt:lpstr>Imenovani obsegi</vt:lpstr>
      </vt:variant>
      <vt:variant>
        <vt:i4>10</vt:i4>
      </vt:variant>
    </vt:vector>
  </HeadingPairs>
  <TitlesOfParts>
    <vt:vector size="21" baseType="lpstr">
      <vt:lpstr>SKUPNA REKAPITULACIJA </vt:lpstr>
      <vt:lpstr>I.PRIP.DELA</vt:lpstr>
      <vt:lpstr>II. KBV TIP 1</vt:lpstr>
      <vt:lpstr>III. KBV TIP 2</vt:lpstr>
      <vt:lpstr>IV. KBV TIP 3</vt:lpstr>
      <vt:lpstr>V. KBV TIP 5</vt:lpstr>
      <vt:lpstr>VI. KBV TIP 6</vt:lpstr>
      <vt:lpstr>VII. KBV TIP 7</vt:lpstr>
      <vt:lpstr>VIII.JAŠKI</vt:lpstr>
      <vt:lpstr>IX.OST.DELA</vt:lpstr>
      <vt:lpstr>X. Podboji, HDD</vt:lpstr>
      <vt:lpstr>I.PRIP.DELA!Tiskanje_naslovov</vt:lpstr>
      <vt:lpstr>'II. KBV TIP 1'!Tiskanje_naslovov</vt:lpstr>
      <vt:lpstr>'III. KBV TIP 2'!Tiskanje_naslovov</vt:lpstr>
      <vt:lpstr>'IV. KBV TIP 3'!Tiskanje_naslovov</vt:lpstr>
      <vt:lpstr>IX.OST.DELA!Tiskanje_naslovov</vt:lpstr>
      <vt:lpstr>'V. KBV TIP 5'!Tiskanje_naslovov</vt:lpstr>
      <vt:lpstr>'VI. KBV TIP 6'!Tiskanje_naslovov</vt:lpstr>
      <vt:lpstr>'VII. KBV TIP 7'!Tiskanje_naslovov</vt:lpstr>
      <vt:lpstr>VIII.JAŠKI!Tiskanje_naslovov</vt:lpstr>
      <vt:lpstr>'X. Podboji, HDD'!Tiskanje_naslovov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Vasja Očko</dc:creator>
  <cp:lastModifiedBy>Igor Kruder</cp:lastModifiedBy>
  <cp:lastPrinted>2019-09-10T06:36:28Z</cp:lastPrinted>
  <dcterms:created xsi:type="dcterms:W3CDTF">2015-09-20T18:30:40Z</dcterms:created>
  <dcterms:modified xsi:type="dcterms:W3CDTF">2020-02-24T11:26:39Z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0x010100F5397284DE948341855E0C6EE8A622E8</vt:lpwstr>
  </property>
</Properties>
</file>